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2"/>
  <workbookPr defaultThemeVersion="166925"/>
  <mc:AlternateContent xmlns:mc="http://schemas.openxmlformats.org/markup-compatibility/2006">
    <mc:Choice Requires="x15">
      <x15ac:absPath xmlns:x15ac="http://schemas.microsoft.com/office/spreadsheetml/2010/11/ac" url="/Users/afrey/Downloads/"/>
    </mc:Choice>
  </mc:AlternateContent>
  <xr:revisionPtr revIDLastSave="0" documentId="13_ncr:1_{06D60616-8D64-054E-913D-5DEA7503D8C3}" xr6:coauthVersionLast="47" xr6:coauthVersionMax="47" xr10:uidLastSave="{00000000-0000-0000-0000-000000000000}"/>
  <bookViews>
    <workbookView xWindow="2300" yWindow="500" windowWidth="28800" windowHeight="15840" activeTab="4" xr2:uid="{A392EC5C-2FAA-43E3-BC02-48ADC8CCF2B3}"/>
  </bookViews>
  <sheets>
    <sheet name="Tee Sheet" sheetId="1" state="hidden" r:id="rId1"/>
    <sheet name="SHotgun" sheetId="10" state="hidden" r:id="rId2"/>
    <sheet name="27 Holes" sheetId="11" state="hidden" r:id="rId3"/>
    <sheet name="Rules " sheetId="9" state="hidden" r:id="rId4"/>
    <sheet name="Scoring" sheetId="8"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4" i="8" l="1"/>
  <c r="J54" i="8"/>
  <c r="E72" i="8"/>
  <c r="Q12" i="11"/>
  <c r="M12" i="11"/>
  <c r="I12" i="11"/>
  <c r="E12" i="11"/>
  <c r="Q11" i="11"/>
  <c r="M11" i="11"/>
  <c r="I11" i="11"/>
  <c r="E11" i="11"/>
  <c r="Q10" i="11"/>
  <c r="M10" i="11"/>
  <c r="I10" i="11"/>
  <c r="E10" i="11"/>
  <c r="AF9" i="11"/>
  <c r="AB9" i="11"/>
  <c r="X9" i="11"/>
  <c r="Q9" i="11"/>
  <c r="M9" i="11"/>
  <c r="I9" i="11"/>
  <c r="E9" i="11"/>
  <c r="AF8" i="11"/>
  <c r="AB8" i="11"/>
  <c r="X8" i="11"/>
  <c r="Q8" i="11"/>
  <c r="M8" i="11"/>
  <c r="I8" i="11"/>
  <c r="E8" i="11"/>
  <c r="AF7" i="11"/>
  <c r="AB7" i="11"/>
  <c r="E7" i="11"/>
  <c r="AF6" i="11"/>
  <c r="AB6" i="11"/>
  <c r="Q6" i="11"/>
  <c r="E6" i="11"/>
  <c r="AF5" i="11"/>
  <c r="AB5" i="11"/>
  <c r="Q5" i="11"/>
  <c r="E5" i="11"/>
  <c r="AF4" i="11"/>
  <c r="AB4" i="11"/>
  <c r="Q4" i="11"/>
  <c r="E4" i="11"/>
  <c r="AF3" i="11"/>
  <c r="AB3" i="11"/>
  <c r="X3" i="11"/>
  <c r="Q3" i="11"/>
  <c r="E3" i="11"/>
  <c r="R12" i="10"/>
  <c r="N12" i="10"/>
  <c r="J12" i="10"/>
  <c r="F12" i="10"/>
  <c r="R11" i="10"/>
  <c r="N11" i="10"/>
  <c r="J11" i="10"/>
  <c r="F11" i="10"/>
  <c r="R10" i="10"/>
  <c r="N10" i="10"/>
  <c r="J10" i="10"/>
  <c r="F10" i="10"/>
  <c r="AH9" i="10"/>
  <c r="AD9" i="10"/>
  <c r="Z9" i="10"/>
  <c r="R9" i="10"/>
  <c r="N9" i="10"/>
  <c r="J9" i="10"/>
  <c r="F9" i="10"/>
  <c r="AH8" i="10"/>
  <c r="AD8" i="10"/>
  <c r="Z8" i="10"/>
  <c r="R8" i="10"/>
  <c r="N8" i="10"/>
  <c r="J8" i="10"/>
  <c r="F8" i="10"/>
  <c r="AH7" i="10"/>
  <c r="AD7" i="10"/>
  <c r="F7" i="10"/>
  <c r="AH6" i="10"/>
  <c r="AD6" i="10"/>
  <c r="R6" i="10"/>
  <c r="F6" i="10"/>
  <c r="AH5" i="10"/>
  <c r="AD5" i="10"/>
  <c r="R5" i="10"/>
  <c r="F5" i="10"/>
  <c r="AH4" i="10"/>
  <c r="AD4" i="10"/>
  <c r="R4" i="10"/>
  <c r="F4" i="10"/>
  <c r="AH3" i="10"/>
  <c r="AD3" i="10"/>
  <c r="Z3" i="10"/>
  <c r="R3" i="10"/>
  <c r="F3" i="10"/>
  <c r="AF4" i="1"/>
  <c r="B94" i="8" s="1"/>
  <c r="AF5" i="1"/>
  <c r="B95" i="8" s="1"/>
  <c r="AF6" i="1"/>
  <c r="B96" i="8" s="1"/>
  <c r="AF7" i="1"/>
  <c r="B98" i="8" s="1"/>
  <c r="AF8" i="1"/>
  <c r="B99" i="8" s="1"/>
  <c r="AF9" i="1"/>
  <c r="B100" i="8" s="1"/>
  <c r="AF3" i="1"/>
  <c r="B93" i="8" s="1"/>
  <c r="B35" i="8"/>
  <c r="B36" i="8"/>
  <c r="B37" i="8"/>
  <c r="B33" i="8"/>
  <c r="B76" i="8"/>
  <c r="B77" i="8"/>
  <c r="B78" i="8"/>
  <c r="B79" i="8"/>
  <c r="B75" i="8"/>
  <c r="AB4" i="1"/>
  <c r="B88" i="8" s="1"/>
  <c r="AB5" i="1"/>
  <c r="B89" i="8" s="1"/>
  <c r="AB6" i="1"/>
  <c r="B90" i="8" s="1"/>
  <c r="AB7" i="1"/>
  <c r="B91" i="8" s="1"/>
  <c r="AB8" i="1"/>
  <c r="B106" i="8" s="1"/>
  <c r="AB9" i="1"/>
  <c r="B107" i="8" s="1"/>
  <c r="AB3" i="1"/>
  <c r="B87" i="8" s="1"/>
  <c r="X8" i="1"/>
  <c r="B102" i="8" s="1"/>
  <c r="X9" i="1"/>
  <c r="B103" i="8" s="1"/>
  <c r="B52" i="8"/>
  <c r="B53" i="8"/>
  <c r="B54" i="8"/>
  <c r="B55" i="8"/>
  <c r="X3" i="1"/>
  <c r="B51" i="8" s="1"/>
  <c r="Q4" i="1"/>
  <c r="B58" i="8" s="1"/>
  <c r="Q5" i="1"/>
  <c r="B59" i="8" s="1"/>
  <c r="Q6" i="1"/>
  <c r="B60" i="8" s="1"/>
  <c r="B61" i="8"/>
  <c r="Q8" i="1"/>
  <c r="B69" i="8" s="1"/>
  <c r="Q9" i="1"/>
  <c r="B70" i="8" s="1"/>
  <c r="Q10" i="1"/>
  <c r="B71" i="8" s="1"/>
  <c r="Q11" i="1"/>
  <c r="B72" i="8" s="1"/>
  <c r="Q12" i="1"/>
  <c r="B73" i="8" s="1"/>
  <c r="Q3" i="1"/>
  <c r="B57" i="8" s="1"/>
  <c r="M9" i="1"/>
  <c r="B46" i="8" s="1"/>
  <c r="M10" i="1"/>
  <c r="B47" i="8" s="1"/>
  <c r="M11" i="1"/>
  <c r="B48" i="8" s="1"/>
  <c r="M12" i="1"/>
  <c r="B49" i="8" s="1"/>
  <c r="M8" i="1"/>
  <c r="B45" i="8" s="1"/>
  <c r="I9" i="1"/>
  <c r="B82" i="8" s="1"/>
  <c r="I10" i="1"/>
  <c r="B83" i="8" s="1"/>
  <c r="I11" i="1"/>
  <c r="B84" i="8" s="1"/>
  <c r="I12" i="1"/>
  <c r="B85" i="8" s="1"/>
  <c r="I8" i="1"/>
  <c r="B81" i="8" s="1"/>
  <c r="E4" i="1"/>
  <c r="B40" i="8" s="1"/>
  <c r="E5" i="1"/>
  <c r="B41" i="8" s="1"/>
  <c r="E6" i="1"/>
  <c r="B42" i="8" s="1"/>
  <c r="E7" i="1"/>
  <c r="B43" i="8" s="1"/>
  <c r="E8" i="1"/>
  <c r="B63" i="8" s="1"/>
  <c r="E9" i="1"/>
  <c r="B64" i="8" s="1"/>
  <c r="E10" i="1"/>
  <c r="B65" i="8" s="1"/>
  <c r="E11" i="1"/>
  <c r="B66" i="8" s="1"/>
  <c r="E12" i="1"/>
  <c r="B67" i="8" s="1"/>
  <c r="E3" i="1"/>
  <c r="B39" i="8" s="1"/>
  <c r="O107" i="8"/>
  <c r="J107" i="8"/>
  <c r="E107" i="8"/>
  <c r="O106" i="8"/>
  <c r="J106" i="8"/>
  <c r="E106" i="8"/>
  <c r="O104" i="8"/>
  <c r="J104" i="8"/>
  <c r="E104" i="8"/>
  <c r="O103" i="8"/>
  <c r="J103" i="8"/>
  <c r="E103" i="8"/>
  <c r="O102" i="8"/>
  <c r="J102" i="8"/>
  <c r="E102" i="8"/>
  <c r="O100" i="8"/>
  <c r="J100" i="8"/>
  <c r="E100" i="8"/>
  <c r="O99" i="8"/>
  <c r="J99" i="8"/>
  <c r="E99" i="8"/>
  <c r="O98" i="8"/>
  <c r="J98" i="8"/>
  <c r="E98" i="8"/>
  <c r="B12" i="8"/>
  <c r="B11" i="8"/>
  <c r="B10" i="8"/>
  <c r="O96" i="8"/>
  <c r="J96" i="8"/>
  <c r="E96" i="8"/>
  <c r="O95" i="8"/>
  <c r="J95" i="8"/>
  <c r="E95" i="8"/>
  <c r="O94" i="8"/>
  <c r="J94" i="8"/>
  <c r="E94" i="8"/>
  <c r="O93" i="8"/>
  <c r="Q92" i="8" s="1"/>
  <c r="E12" i="8" s="1"/>
  <c r="J93" i="8"/>
  <c r="E93" i="8"/>
  <c r="O91" i="8"/>
  <c r="J91" i="8"/>
  <c r="E91" i="8"/>
  <c r="O90" i="8"/>
  <c r="J90" i="8"/>
  <c r="E90" i="8"/>
  <c r="O89" i="8"/>
  <c r="J89" i="8"/>
  <c r="E89" i="8"/>
  <c r="O88" i="8"/>
  <c r="J88" i="8"/>
  <c r="E88" i="8"/>
  <c r="O87" i="8"/>
  <c r="J87" i="8"/>
  <c r="E87" i="8"/>
  <c r="O85" i="8"/>
  <c r="J85" i="8"/>
  <c r="E85" i="8"/>
  <c r="O84" i="8"/>
  <c r="J84" i="8"/>
  <c r="E84" i="8"/>
  <c r="O83" i="8"/>
  <c r="J83" i="8"/>
  <c r="E83" i="8"/>
  <c r="O82" i="8"/>
  <c r="J82" i="8"/>
  <c r="E82" i="8"/>
  <c r="O81" i="8"/>
  <c r="J81" i="8"/>
  <c r="E81" i="8"/>
  <c r="O79" i="8"/>
  <c r="J79" i="8"/>
  <c r="E79" i="8"/>
  <c r="O78" i="8"/>
  <c r="J78" i="8"/>
  <c r="E78" i="8"/>
  <c r="O77" i="8"/>
  <c r="J77" i="8"/>
  <c r="E77" i="8"/>
  <c r="O76" i="8"/>
  <c r="J76" i="8"/>
  <c r="E76" i="8"/>
  <c r="O75" i="8"/>
  <c r="J75" i="8"/>
  <c r="E75" i="8"/>
  <c r="O73" i="8"/>
  <c r="J73" i="8"/>
  <c r="E73" i="8"/>
  <c r="O72" i="8"/>
  <c r="J72" i="8"/>
  <c r="O71" i="8"/>
  <c r="J71" i="8"/>
  <c r="E71" i="8"/>
  <c r="O70" i="8"/>
  <c r="J70" i="8"/>
  <c r="E70" i="8"/>
  <c r="O69" i="8"/>
  <c r="J69" i="8"/>
  <c r="E69" i="8"/>
  <c r="O67" i="8"/>
  <c r="J67" i="8"/>
  <c r="E67" i="8"/>
  <c r="O66" i="8"/>
  <c r="J66" i="8"/>
  <c r="E66" i="8"/>
  <c r="O65" i="8"/>
  <c r="J65" i="8"/>
  <c r="E65" i="8"/>
  <c r="O64" i="8"/>
  <c r="J64" i="8"/>
  <c r="E64" i="8"/>
  <c r="O63" i="8"/>
  <c r="J63" i="8"/>
  <c r="E63" i="8"/>
  <c r="O61" i="8"/>
  <c r="J61" i="8"/>
  <c r="E61" i="8"/>
  <c r="O60" i="8"/>
  <c r="J60" i="8"/>
  <c r="E60" i="8"/>
  <c r="O59" i="8"/>
  <c r="J59" i="8"/>
  <c r="E59" i="8"/>
  <c r="O58" i="8"/>
  <c r="J58" i="8"/>
  <c r="E58" i="8"/>
  <c r="O57" i="8"/>
  <c r="J57" i="8"/>
  <c r="E57" i="8"/>
  <c r="O55" i="8"/>
  <c r="J55" i="8"/>
  <c r="E55" i="8"/>
  <c r="O54" i="8"/>
  <c r="E54" i="8"/>
  <c r="O53" i="8"/>
  <c r="J53" i="8"/>
  <c r="E53" i="8"/>
  <c r="O52" i="8"/>
  <c r="J52" i="8"/>
  <c r="E52" i="8"/>
  <c r="O51" i="8"/>
  <c r="J51" i="8"/>
  <c r="E51" i="8"/>
  <c r="O49" i="8"/>
  <c r="J49" i="8"/>
  <c r="E49" i="8"/>
  <c r="O48" i="8"/>
  <c r="J48" i="8"/>
  <c r="E48" i="8"/>
  <c r="O47" i="8"/>
  <c r="J47" i="8"/>
  <c r="E47" i="8"/>
  <c r="O46" i="8"/>
  <c r="J46" i="8"/>
  <c r="E46" i="8"/>
  <c r="O45" i="8"/>
  <c r="J45" i="8"/>
  <c r="E45" i="8"/>
  <c r="O43" i="8"/>
  <c r="J43" i="8"/>
  <c r="E43" i="8"/>
  <c r="O42" i="8"/>
  <c r="J42" i="8"/>
  <c r="E42" i="8"/>
  <c r="O41" i="8"/>
  <c r="J41" i="8"/>
  <c r="E41" i="8"/>
  <c r="O40" i="8"/>
  <c r="J40" i="8"/>
  <c r="E40" i="8"/>
  <c r="O39" i="8"/>
  <c r="J39" i="8"/>
  <c r="E39" i="8"/>
  <c r="O37" i="8"/>
  <c r="J37" i="8"/>
  <c r="E37" i="8"/>
  <c r="O36" i="8"/>
  <c r="J36" i="8"/>
  <c r="E36" i="8"/>
  <c r="O35" i="8"/>
  <c r="J35" i="8"/>
  <c r="E35" i="8"/>
  <c r="O34" i="8"/>
  <c r="J34" i="8"/>
  <c r="E34" i="8"/>
  <c r="O33" i="8"/>
  <c r="J33" i="8"/>
  <c r="E33" i="8"/>
  <c r="B9" i="8"/>
  <c r="B8" i="8"/>
  <c r="B7" i="8"/>
  <c r="B6" i="8"/>
  <c r="B4" i="8"/>
  <c r="B3" i="8"/>
  <c r="B2" i="8"/>
  <c r="R106" i="8" l="1"/>
  <c r="R102" i="8"/>
  <c r="R78" i="8"/>
  <c r="R47" i="8"/>
  <c r="R42" i="8"/>
  <c r="R67" i="8"/>
  <c r="R60" i="8"/>
  <c r="R103" i="8"/>
  <c r="R104" i="8"/>
  <c r="R100" i="8"/>
  <c r="R107" i="8"/>
  <c r="R54" i="8"/>
  <c r="R96" i="8"/>
  <c r="L92" i="8"/>
  <c r="D12" i="8" s="1"/>
  <c r="G92" i="8"/>
  <c r="C12" i="8" s="1"/>
  <c r="R64" i="8"/>
  <c r="G86" i="8"/>
  <c r="R52" i="8"/>
  <c r="R55" i="8"/>
  <c r="R61" i="8"/>
  <c r="R71" i="8"/>
  <c r="R90" i="8"/>
  <c r="R99" i="8"/>
  <c r="R34" i="8"/>
  <c r="R40" i="8"/>
  <c r="R46" i="8"/>
  <c r="R53" i="8"/>
  <c r="R59" i="8"/>
  <c r="R94" i="8"/>
  <c r="R48" i="8"/>
  <c r="R98" i="8"/>
  <c r="L80" i="8"/>
  <c r="D10" i="8" s="1"/>
  <c r="R84" i="8"/>
  <c r="R88" i="8"/>
  <c r="G38" i="8"/>
  <c r="R72" i="8"/>
  <c r="Q74" i="8"/>
  <c r="E9" i="8" s="1"/>
  <c r="R82" i="8"/>
  <c r="R58" i="8"/>
  <c r="R76" i="8"/>
  <c r="L32" i="8"/>
  <c r="D2" i="8" s="1"/>
  <c r="R36" i="8"/>
  <c r="R70" i="8"/>
  <c r="R79" i="8"/>
  <c r="R95" i="8"/>
  <c r="R66" i="8"/>
  <c r="L38" i="8"/>
  <c r="D3" i="8" s="1"/>
  <c r="L86" i="8"/>
  <c r="D11" i="8" s="1"/>
  <c r="Q38" i="8"/>
  <c r="E3" i="8" s="1"/>
  <c r="G50" i="8"/>
  <c r="C5" i="8" s="1"/>
  <c r="Q44" i="8"/>
  <c r="E4" i="8" s="1"/>
  <c r="L50" i="8"/>
  <c r="D5" i="8" s="1"/>
  <c r="G56" i="8"/>
  <c r="R65" i="8"/>
  <c r="R73" i="8"/>
  <c r="E16" i="8" s="1"/>
  <c r="Q32" i="8"/>
  <c r="E2" i="8" s="1"/>
  <c r="Q80" i="8"/>
  <c r="E10" i="8" s="1"/>
  <c r="Q50" i="8"/>
  <c r="E5" i="8" s="1"/>
  <c r="L56" i="8"/>
  <c r="D6" i="8" s="1"/>
  <c r="G62" i="8"/>
  <c r="C7" i="8" s="1"/>
  <c r="R93" i="8"/>
  <c r="R37" i="8"/>
  <c r="Q56" i="8"/>
  <c r="E6" i="8" s="1"/>
  <c r="L62" i="8"/>
  <c r="D7" i="8" s="1"/>
  <c r="G68" i="8"/>
  <c r="C8" i="8" s="1"/>
  <c r="R77" i="8"/>
  <c r="R85" i="8"/>
  <c r="G44" i="8"/>
  <c r="C4" i="8" s="1"/>
  <c r="L44" i="8"/>
  <c r="D4" i="8" s="1"/>
  <c r="Q86" i="8"/>
  <c r="E11" i="8" s="1"/>
  <c r="R35" i="8"/>
  <c r="R43" i="8"/>
  <c r="Q62" i="8"/>
  <c r="E7" i="8" s="1"/>
  <c r="L68" i="8"/>
  <c r="D8" i="8" s="1"/>
  <c r="G74" i="8"/>
  <c r="R83" i="8"/>
  <c r="R91" i="8"/>
  <c r="G32" i="8"/>
  <c r="C2" i="8" s="1"/>
  <c r="R41" i="8"/>
  <c r="R49" i="8"/>
  <c r="Q68" i="8"/>
  <c r="E8" i="8" s="1"/>
  <c r="L74" i="8"/>
  <c r="D9" i="8" s="1"/>
  <c r="G80" i="8"/>
  <c r="C10" i="8" s="1"/>
  <c r="R89" i="8"/>
  <c r="R33" i="8"/>
  <c r="R39" i="8"/>
  <c r="R45" i="8"/>
  <c r="R51" i="8"/>
  <c r="R57" i="8"/>
  <c r="R63" i="8"/>
  <c r="R69" i="8"/>
  <c r="R75" i="8"/>
  <c r="R81" i="8"/>
  <c r="R87" i="8"/>
  <c r="F4" i="8" l="1"/>
  <c r="F10" i="8"/>
  <c r="F8" i="8"/>
  <c r="T38" i="8"/>
  <c r="F7" i="8"/>
  <c r="F2" i="8"/>
  <c r="T56" i="8"/>
  <c r="F12" i="8"/>
  <c r="T86" i="8"/>
  <c r="F5" i="8"/>
  <c r="C3" i="8"/>
  <c r="F3" i="8" s="1"/>
  <c r="T92" i="8"/>
  <c r="C11" i="8"/>
  <c r="F11" i="8" s="1"/>
  <c r="E30" i="8"/>
  <c r="E22" i="8"/>
  <c r="E17" i="8"/>
  <c r="E29" i="8"/>
  <c r="E21" i="8"/>
  <c r="E28" i="8"/>
  <c r="E20" i="8"/>
  <c r="E24" i="8"/>
  <c r="E27" i="8"/>
  <c r="E19" i="8"/>
  <c r="E26" i="8"/>
  <c r="E18" i="8"/>
  <c r="E25" i="8"/>
  <c r="E23" i="8"/>
  <c r="T80" i="8"/>
  <c r="T74" i="8"/>
  <c r="T50" i="8"/>
  <c r="C9" i="8"/>
  <c r="F9" i="8" s="1"/>
  <c r="T62" i="8"/>
  <c r="C6" i="8"/>
  <c r="F6" i="8" s="1"/>
  <c r="T68" i="8"/>
  <c r="T32" i="8"/>
  <c r="T44" i="8"/>
  <c r="K12" i="8" l="1"/>
  <c r="K10" i="8"/>
  <c r="K11" i="8"/>
  <c r="K3" i="8"/>
  <c r="K2" i="8"/>
  <c r="K9" i="8"/>
  <c r="K6" i="8"/>
  <c r="K5" i="8"/>
  <c r="K8" i="8"/>
  <c r="K4" i="8"/>
  <c r="K7" i="8"/>
</calcChain>
</file>

<file path=xl/sharedStrings.xml><?xml version="1.0" encoding="utf-8"?>
<sst xmlns="http://schemas.openxmlformats.org/spreadsheetml/2006/main" count="1345" uniqueCount="303">
  <si>
    <t>CS</t>
  </si>
  <si>
    <t>HIGH</t>
  </si>
  <si>
    <t>IVCC</t>
  </si>
  <si>
    <t>KISH</t>
  </si>
  <si>
    <t>SV</t>
  </si>
  <si>
    <t>CLC</t>
  </si>
  <si>
    <t>MV</t>
  </si>
  <si>
    <t>WAUB</t>
  </si>
  <si>
    <t>B&amp;S</t>
  </si>
  <si>
    <t>ALEX</t>
  </si>
  <si>
    <t>ELG</t>
  </si>
  <si>
    <t>OAK</t>
  </si>
  <si>
    <t>FRONT</t>
  </si>
  <si>
    <t>BACK</t>
  </si>
  <si>
    <t>BH</t>
  </si>
  <si>
    <t>Sauk Valley</t>
  </si>
  <si>
    <t>Oakton</t>
  </si>
  <si>
    <t>MOR</t>
  </si>
  <si>
    <t>RUDE</t>
  </si>
  <si>
    <t>BICKETT</t>
  </si>
  <si>
    <t>WASSON</t>
  </si>
  <si>
    <t>SCHULZ</t>
  </si>
  <si>
    <t>WUNDERLICH</t>
  </si>
  <si>
    <t>SANTIAGO</t>
  </si>
  <si>
    <t>LAVACCARE</t>
  </si>
  <si>
    <t>CRAMPTON</t>
  </si>
  <si>
    <t>MORIYAMA</t>
  </si>
  <si>
    <t>KAWASAKI</t>
  </si>
  <si>
    <t>SHOEMAKER</t>
  </si>
  <si>
    <t>CORTEZ</t>
  </si>
  <si>
    <t>YEE</t>
  </si>
  <si>
    <t>GILBERT</t>
  </si>
  <si>
    <t>JAKL</t>
  </si>
  <si>
    <t>GUZMAN</t>
  </si>
  <si>
    <t>ALVAREZ</t>
  </si>
  <si>
    <t>STARTER</t>
  </si>
  <si>
    <t>HAVERLAND</t>
  </si>
  <si>
    <t>TWADDLE</t>
  </si>
  <si>
    <t>BRENNAN</t>
  </si>
  <si>
    <t>WALKER</t>
  </si>
  <si>
    <t>THURSDAY</t>
  </si>
  <si>
    <t>FRIDAY</t>
  </si>
  <si>
    <t>Placement</t>
  </si>
  <si>
    <t>Team</t>
  </si>
  <si>
    <t>R1</t>
  </si>
  <si>
    <t>R2</t>
  </si>
  <si>
    <t>R3</t>
  </si>
  <si>
    <t>Total</t>
  </si>
  <si>
    <t>1st</t>
  </si>
  <si>
    <t xml:space="preserve"> </t>
  </si>
  <si>
    <t>2nd</t>
  </si>
  <si>
    <t>3rd</t>
  </si>
  <si>
    <t>4th</t>
  </si>
  <si>
    <t>Kishwaukee</t>
  </si>
  <si>
    <t>5th</t>
  </si>
  <si>
    <t>6th</t>
  </si>
  <si>
    <t>7th</t>
  </si>
  <si>
    <t>8th</t>
  </si>
  <si>
    <t>Individual Leaders</t>
  </si>
  <si>
    <t>Medalist</t>
  </si>
  <si>
    <t xml:space="preserve">9th </t>
  </si>
  <si>
    <t xml:space="preserve">10th </t>
  </si>
  <si>
    <t>Teams/Individuals</t>
  </si>
  <si>
    <t>Out</t>
  </si>
  <si>
    <t>In</t>
  </si>
  <si>
    <t>Round 1</t>
  </si>
  <si>
    <t>Round 2</t>
  </si>
  <si>
    <t>Round 3</t>
  </si>
  <si>
    <t>Team:</t>
  </si>
  <si>
    <t>Coach:</t>
  </si>
  <si>
    <t>Bryant and Stratton</t>
  </si>
  <si>
    <t>RUNKEL</t>
  </si>
  <si>
    <t>Carl Sandburg</t>
  </si>
  <si>
    <t xml:space="preserve">Round 3 </t>
  </si>
  <si>
    <t>NORMAN</t>
  </si>
  <si>
    <t>KENNEDY</t>
  </si>
  <si>
    <t xml:space="preserve">Highland </t>
  </si>
  <si>
    <t>Wade</t>
  </si>
  <si>
    <t>College of Lake County</t>
  </si>
  <si>
    <t>Chris</t>
  </si>
  <si>
    <t>Alexandria College</t>
  </si>
  <si>
    <t>Moraine Valley</t>
  </si>
  <si>
    <t>Lovelace</t>
  </si>
  <si>
    <t>Waubonsee CC</t>
  </si>
  <si>
    <t>Heiss</t>
  </si>
  <si>
    <t>Walker</t>
  </si>
  <si>
    <t>Elgin</t>
  </si>
  <si>
    <t>Olson</t>
  </si>
  <si>
    <t>Sleeth</t>
  </si>
  <si>
    <t>Morton</t>
  </si>
  <si>
    <t>11th</t>
  </si>
  <si>
    <t>12th</t>
  </si>
  <si>
    <t>13th</t>
  </si>
  <si>
    <t>14th</t>
  </si>
  <si>
    <t>15th</t>
  </si>
  <si>
    <t>TEAM</t>
  </si>
  <si>
    <t>RANK</t>
  </si>
  <si>
    <t>SCORE</t>
  </si>
  <si>
    <t>FLETCHER</t>
  </si>
  <si>
    <t>FULLMER</t>
  </si>
  <si>
    <t>OSHIRO</t>
  </si>
  <si>
    <t>THOMEY</t>
  </si>
  <si>
    <t>MEDCALF</t>
  </si>
  <si>
    <t>PHILLIPS</t>
  </si>
  <si>
    <t>HOPPING</t>
  </si>
  <si>
    <t>THELERITIS</t>
  </si>
  <si>
    <t>OCONNOR</t>
  </si>
  <si>
    <t>PIERCE</t>
  </si>
  <si>
    <t>KIRK</t>
  </si>
  <si>
    <t>COMPTON</t>
  </si>
  <si>
    <t>BADGLEY</t>
  </si>
  <si>
    <t>ROACH</t>
  </si>
  <si>
    <t>CYR</t>
  </si>
  <si>
    <t>DULIN</t>
  </si>
  <si>
    <t>CADEN</t>
  </si>
  <si>
    <t>TREY</t>
  </si>
  <si>
    <t>LENNY</t>
  </si>
  <si>
    <t>TOMMY</t>
  </si>
  <si>
    <t>COLIN</t>
  </si>
  <si>
    <t>IAN</t>
  </si>
  <si>
    <t>BEN</t>
  </si>
  <si>
    <t>RYAN</t>
  </si>
  <si>
    <t>AYDIN</t>
  </si>
  <si>
    <t>FOLKER</t>
  </si>
  <si>
    <t>JACK</t>
  </si>
  <si>
    <t>LOCKARD</t>
  </si>
  <si>
    <t>THOMAS</t>
  </si>
  <si>
    <t>TREVOR</t>
  </si>
  <si>
    <t>REESE</t>
  </si>
  <si>
    <t>JORDAN</t>
  </si>
  <si>
    <t>GABE</t>
  </si>
  <si>
    <t>PAYTON</t>
  </si>
  <si>
    <t>BRENDEN</t>
  </si>
  <si>
    <t>CLAYTON</t>
  </si>
  <si>
    <t>COLE</t>
  </si>
  <si>
    <t>COOPER</t>
  </si>
  <si>
    <t>CALVIN</t>
  </si>
  <si>
    <t>LORIN</t>
  </si>
  <si>
    <t>PETERSON</t>
  </si>
  <si>
    <t>JAKE</t>
  </si>
  <si>
    <t>JALEN</t>
  </si>
  <si>
    <t>GRANT</t>
  </si>
  <si>
    <t>BRAYDEN</t>
  </si>
  <si>
    <t>LOGAN</t>
  </si>
  <si>
    <t>RIKU</t>
  </si>
  <si>
    <t>KOTARO</t>
  </si>
  <si>
    <t>CONNOR</t>
  </si>
  <si>
    <t>RANDY</t>
  </si>
  <si>
    <t>MILLER</t>
  </si>
  <si>
    <t>MIKE</t>
  </si>
  <si>
    <t>SMERALDO</t>
  </si>
  <si>
    <t>SCHAAF</t>
  </si>
  <si>
    <t>McDONALD</t>
  </si>
  <si>
    <t>NOAH</t>
  </si>
  <si>
    <t>HOLSTROM</t>
  </si>
  <si>
    <t>JUSTIN</t>
  </si>
  <si>
    <t>VICTOR</t>
  </si>
  <si>
    <t>DAVID</t>
  </si>
  <si>
    <t>ETHAN</t>
  </si>
  <si>
    <t>PATRICK</t>
  </si>
  <si>
    <t>MEYER</t>
  </si>
  <si>
    <t xml:space="preserve">TONY </t>
  </si>
  <si>
    <t>LOPRESTI</t>
  </si>
  <si>
    <t xml:space="preserve">MICHAEL </t>
  </si>
  <si>
    <t>ELLIOT</t>
  </si>
  <si>
    <t xml:space="preserve">JOHN </t>
  </si>
  <si>
    <t>WOJCIK</t>
  </si>
  <si>
    <t xml:space="preserve">LUKAS </t>
  </si>
  <si>
    <t>JUSTESEN</t>
  </si>
  <si>
    <t>JAYME</t>
  </si>
  <si>
    <t>FRENCH</t>
  </si>
  <si>
    <t>JOSEPHSON</t>
  </si>
  <si>
    <t xml:space="preserve">HUNTER </t>
  </si>
  <si>
    <t>BRUNKOW</t>
  </si>
  <si>
    <t xml:space="preserve">EVAN </t>
  </si>
  <si>
    <t>DIETZ</t>
  </si>
  <si>
    <t xml:space="preserve">Black Hawk </t>
  </si>
  <si>
    <t>BRANDON JAKL</t>
  </si>
  <si>
    <t>EVAN EARL</t>
  </si>
  <si>
    <t>LUKE LOVGREN</t>
  </si>
  <si>
    <t>AJ SHOEMAKER</t>
  </si>
  <si>
    <t>PATRICK WIEBENGA</t>
  </si>
  <si>
    <t>ETHAN EARL</t>
  </si>
  <si>
    <t>2021 Rules Sheet for National Qualifying</t>
  </si>
  <si>
    <t>LOCAL RULES AND DEFINITIONS AS PUBLISHED ON THE SCORECARD ARE NOT TO BE USED.  PLAY IS GOVERNED BY THE RULES OF GOLF OF THE USGA AND WHERE APPLICABLE BY THE FOLLOWING LOCAL RULES AND DEFINITIONS.  PLAY WELL AND BEST OF LUCK.</t>
  </si>
  <si>
    <r>
      <t>TEES</t>
    </r>
    <r>
      <rPr>
        <sz val="11"/>
        <color theme="1"/>
        <rFont val="Calibri"/>
        <family val="2"/>
        <scheme val="minor"/>
      </rPr>
      <t>: BLACK TEES-54 HOLES OF MEDAL PLAY</t>
    </r>
  </si>
  <si>
    <r>
      <t>WATER HAZARDS</t>
    </r>
    <r>
      <rPr>
        <sz val="11"/>
        <color theme="1"/>
        <rFont val="Calibri"/>
        <family val="2"/>
        <scheme val="minor"/>
      </rPr>
      <t>: IDENTIFIED BY STAKES. HOLES: 2,5,6,7 AND 8.</t>
    </r>
  </si>
  <si>
    <r>
      <t>OUT OF BOUNDS</t>
    </r>
    <r>
      <rPr>
        <sz val="11"/>
        <color theme="1"/>
        <rFont val="Calibri"/>
        <family val="2"/>
        <scheme val="minor"/>
      </rPr>
      <t>: DEFINED BY THE INSIDE EDGE, AT GROUND LEVEL, OF WHITE STAKES OR FENCE LINE.  OB LEFT ON HOLES 6,7,8,9,10, AND 11.  OB LONG ON 7.</t>
    </r>
  </si>
  <si>
    <r>
      <t>PRARIE GRASSES/FESQUES</t>
    </r>
    <r>
      <rPr>
        <sz val="11"/>
        <color theme="1"/>
        <rFont val="Calibri"/>
        <family val="2"/>
        <scheme val="minor"/>
      </rPr>
      <t>: WILL BE PLAYED AS LATERAL.*LEFT ON 12 IS LATERAL HAZARD*</t>
    </r>
  </si>
  <si>
    <r>
      <t>GROUND UNDER REPAIR</t>
    </r>
    <r>
      <rPr>
        <sz val="11"/>
        <color theme="1"/>
        <rFont val="Calibri"/>
        <family val="2"/>
        <scheme val="minor"/>
      </rPr>
      <t>: IDENTIFIED BY WHITE LINES. IF YOU HAVE QUESTIONS, PLEASE PLAY TWO BALLS, AND PUT A MARK TO WHERE YOU HIT YOUR BALL.  PLEASE CONTACT A RULES OFFICIAL FOR CLARIFICATION.</t>
    </r>
  </si>
  <si>
    <r>
      <t>YARDAGE MARKERS</t>
    </r>
    <r>
      <rPr>
        <sz val="11"/>
        <color theme="1"/>
        <rFont val="Calibri"/>
        <family val="2"/>
        <scheme val="minor"/>
      </rPr>
      <t>: CONCRETE BLOCKS: 100-RED WHITE-150 BLUE-200.  ALL SPRINKLERS ARE MEASURED TO THE MIDDLE OF GREENS.</t>
    </r>
  </si>
  <si>
    <r>
      <t>DECORATIVE PLANTING AREAS</t>
    </r>
    <r>
      <rPr>
        <sz val="11"/>
        <color theme="1"/>
        <rFont val="Calibri"/>
        <family val="2"/>
        <scheme val="minor"/>
      </rPr>
      <t>: DEFINED AS GROUND UNDER REPAIR.</t>
    </r>
  </si>
  <si>
    <r>
      <t>MULCHED AREAS</t>
    </r>
    <r>
      <rPr>
        <sz val="11"/>
        <color theme="1"/>
        <rFont val="Calibri"/>
        <family val="2"/>
        <scheme val="minor"/>
      </rPr>
      <t>: MULCHED AREA AROUND INDIVIDUAL TREE BEDS ARE TO BE PLAYED THROUGH THE GREEN.  NO RELIEF IS GIVEN. ALL OTHER MULCHED AREAS THROUGHOUT THE COURSE ARE DEFINED AS GROUND UNDER REPAIR.</t>
    </r>
  </si>
  <si>
    <r>
      <t>BUNKERS</t>
    </r>
    <r>
      <rPr>
        <sz val="11"/>
        <color theme="1"/>
        <rFont val="Calibri"/>
        <family val="2"/>
        <scheme val="minor"/>
      </rPr>
      <t>: WE WILL PLAY DOWN.</t>
    </r>
  </si>
  <si>
    <r>
      <t>DOUBT TO PROCEDURE</t>
    </r>
    <r>
      <rPr>
        <sz val="11"/>
        <color theme="1"/>
        <rFont val="Calibri"/>
        <family val="2"/>
        <scheme val="minor"/>
      </rPr>
      <t>: ANY PLAYER WHO IS DOUBTFUL OF THEIR RIGHTS OR PROCEDURE MAY WITHOUT PENALTY, PLAY A SECOND BALL IN ACCORDANCE WITH RULE 3-3. REMEMBER TO ANNOUNCE TO YOUR GROUP THAT IT IS A PROVISIONAL-AND THE TYPE AND NUMBER OF BALL.</t>
    </r>
  </si>
  <si>
    <r>
      <t>ELECTRONIC MEASURING DEVICES</t>
    </r>
    <r>
      <rPr>
        <sz val="11"/>
        <color theme="1"/>
        <rFont val="Calibri"/>
        <family val="2"/>
        <scheme val="minor"/>
      </rPr>
      <t>: NJCAA HANDBOOK UNDER BYLAWS for golf state in section 5.t THAT PLAYERS SHALL NOT USE ELECTRONIC DEVICES, EXCEPT RANGE FINDERS. PLEASE NOTE ELEVATION AND OR WIND DEVICES ARE DEEMED ILLEGAL.)</t>
    </r>
  </si>
  <si>
    <r>
      <t>PRACTICING ON COURSE</t>
    </r>
    <r>
      <rPr>
        <sz val="11"/>
        <color theme="1"/>
        <rFont val="Calibri"/>
        <family val="2"/>
        <scheme val="minor"/>
      </rPr>
      <t>: PRACTICING OF ANY TYPE BEFORE, DURING OR AFTER THE ROUND WILL NOT BE ALLOWED.  THIS INCLUDES CHIPPING, PUTTING OR ANY OTHER FORM OF PRACTICE.  YOU MAY USE THE RANGE AND PRACTICE FACILITIES AFTER YOUR ROUND.</t>
    </r>
  </si>
  <si>
    <r>
      <t>ARTICLE XVII: SPORTSMANSHIP</t>
    </r>
    <r>
      <rPr>
        <sz val="11"/>
        <color theme="1"/>
        <rFont val="Calibri"/>
        <family val="2"/>
        <scheme val="minor"/>
      </rPr>
      <t xml:space="preserve">: THE FOLLOWING WILL NOT BE TOLERATED PER BYLAWS OF THE NJCAA CODE OF CONDUCT: PROFANITY, VULGAR GESTURES, TRASH TALKING, TAUNTING OR ABUSIVE LANGAUGE DIRECTED AT PLAYERS, COACHES, RULES OFFICIALS, COURSE EMPLOYEES, MANAGEMENT PERSONNEL, OR SPECTATORS.  THE USE OF ANY FORM OF ALCOHOL OR TOBACCO WILL RESULT IN IMMEDIATE DISQUALIFICATION AND REMOVAL OF THE PLAYER FROM QUALIFYING.  THIS IS ENFORCABLE FROM THE TIME YOU ENTER THE PARKING LOT UNTIL YOU LEAVE THE LAST DAY.  </t>
    </r>
    <r>
      <rPr>
        <b/>
        <sz val="11"/>
        <color theme="1"/>
        <rFont val="Calibri"/>
        <family val="2"/>
        <scheme val="minor"/>
      </rPr>
      <t xml:space="preserve">YOU MAY NOT USE YOUR PHONES AT ANY POINT DURING YOUR ROUND. </t>
    </r>
  </si>
  <si>
    <t>RULES OFFICIAL:</t>
  </si>
  <si>
    <t>MAIN: ANDREW SCHULPP, PGA PROFESSIONAL PRAIRIE VIEW GOLF CLUB 815-871-4203</t>
  </si>
  <si>
    <t>JORDAN  COMPTON</t>
  </si>
  <si>
    <t>GABE  BADGLEY</t>
  </si>
  <si>
    <t>REESE KIRK</t>
  </si>
  <si>
    <t>TREVOR PIERCE</t>
  </si>
  <si>
    <t>SCORING</t>
  </si>
  <si>
    <t>HEISS</t>
  </si>
  <si>
    <t>SLEETH</t>
  </si>
  <si>
    <t>SATURDAY</t>
  </si>
  <si>
    <t>MAX GOLDING</t>
  </si>
  <si>
    <t>EDDIE WINKELMANN</t>
  </si>
  <si>
    <t>QUINCY JOHNSON</t>
  </si>
  <si>
    <t>LIAM MCDONALD</t>
  </si>
  <si>
    <t>TREVOR GREGORY</t>
  </si>
  <si>
    <t>CONNER KNUTH</t>
  </si>
  <si>
    <t>#10 TEE</t>
  </si>
  <si>
    <t xml:space="preserve">#1 TEE </t>
  </si>
  <si>
    <t>DIRCK</t>
  </si>
  <si>
    <t>1A</t>
  </si>
  <si>
    <t>1B</t>
  </si>
  <si>
    <t>2A</t>
  </si>
  <si>
    <t>3A</t>
  </si>
  <si>
    <t>3B</t>
  </si>
  <si>
    <t>5A</t>
  </si>
  <si>
    <t>6A</t>
  </si>
  <si>
    <t>6B</t>
  </si>
  <si>
    <t>7A</t>
  </si>
  <si>
    <t>9A</t>
  </si>
  <si>
    <t>10A</t>
  </si>
  <si>
    <t>10B</t>
  </si>
  <si>
    <t>11A</t>
  </si>
  <si>
    <t>12A</t>
  </si>
  <si>
    <t>14A</t>
  </si>
  <si>
    <t>16A</t>
  </si>
  <si>
    <t>15A</t>
  </si>
  <si>
    <t>BLACK</t>
  </si>
  <si>
    <t>HIGHLAND</t>
  </si>
  <si>
    <t>SANDBURG</t>
  </si>
  <si>
    <t>IAN ROACH</t>
  </si>
  <si>
    <t>TREY FULLMER</t>
  </si>
  <si>
    <t>CADEN FLETCHER</t>
  </si>
  <si>
    <t>LENNY OSHIRO</t>
  </si>
  <si>
    <t>CONNOR JOSEPHSON</t>
  </si>
  <si>
    <t>TOMMY MEDCALF</t>
  </si>
  <si>
    <t>COLIN THOMEY</t>
  </si>
  <si>
    <t>AYDIN FOLKER</t>
  </si>
  <si>
    <t>RYAN DULIN</t>
  </si>
  <si>
    <t>JACK LOCKARD</t>
  </si>
  <si>
    <t>BEN CYR</t>
  </si>
  <si>
    <t>RIKU MORIYAMA</t>
  </si>
  <si>
    <t>KOTARO KAWASAKI</t>
  </si>
  <si>
    <t>ALEX CORTEZ</t>
  </si>
  <si>
    <t>CONNOR SHOEMAKER</t>
  </si>
  <si>
    <t>CONNOR KNUTH</t>
  </si>
  <si>
    <t>JACOB RUDE</t>
  </si>
  <si>
    <t xml:space="preserve"> GRANT WASSON</t>
  </si>
  <si>
    <t>BRAYDEN SCHULZ</t>
  </si>
  <si>
    <t>LOGAN WUNDERLICH</t>
  </si>
  <si>
    <t>JAYME FRENCH</t>
  </si>
  <si>
    <t>LUKAS JUSTESEN</t>
  </si>
  <si>
    <t>EVAN DIETZ</t>
  </si>
  <si>
    <t>HUNTER BRUNKOW</t>
  </si>
  <si>
    <t>CLAYTON PHILLIPS</t>
  </si>
  <si>
    <t>COOPER THELERITIS</t>
  </si>
  <si>
    <t>LORIN PETERSON</t>
  </si>
  <si>
    <t>COLE HOPPING</t>
  </si>
  <si>
    <t>CALVIN PETERSON</t>
  </si>
  <si>
    <t>CHRIS</t>
  </si>
  <si>
    <t>THOMAS OCONNOR</t>
  </si>
  <si>
    <t>JORDON COMPTON</t>
  </si>
  <si>
    <t>GABE BADGLEY</t>
  </si>
  <si>
    <t>PAYTON YEE</t>
  </si>
  <si>
    <t>BRENDAN GILBERT</t>
  </si>
  <si>
    <t>TOMMY SCHAAF</t>
  </si>
  <si>
    <t>JACK MCDONALD</t>
  </si>
  <si>
    <t>RANDY MILLER</t>
  </si>
  <si>
    <t>MIKE SMERALDO</t>
  </si>
  <si>
    <t>NOAH HOLSTROM</t>
  </si>
  <si>
    <t>JUSTIN GUZMAN</t>
  </si>
  <si>
    <t>VICTOR ALVAREX</t>
  </si>
  <si>
    <t>TREVOR MEYER</t>
  </si>
  <si>
    <t>TONY LOPRESTI</t>
  </si>
  <si>
    <t>JOHN WOJCIK</t>
  </si>
  <si>
    <t>MICHAEL ELLIOT</t>
  </si>
  <si>
    <t>DAVID SANTIAGO</t>
  </si>
  <si>
    <t>PATRICK CRAMPTON</t>
  </si>
  <si>
    <t>ETHAN LAVACCARE</t>
  </si>
  <si>
    <t>MORAINE</t>
  </si>
  <si>
    <t>9th</t>
  </si>
  <si>
    <t>WAUBONSEE</t>
  </si>
  <si>
    <t>10th</t>
  </si>
  <si>
    <t>SAUK</t>
  </si>
  <si>
    <t>LUKE LOFGREN</t>
  </si>
  <si>
    <t>JAKE LOCKARD</t>
  </si>
  <si>
    <t>LULKAS JUSTESEN</t>
  </si>
  <si>
    <t xml:space="preserve">COOPER THELERITIS </t>
  </si>
  <si>
    <t>JAKE RUDE</t>
  </si>
  <si>
    <t xml:space="preserve">GRANT WASSON </t>
  </si>
  <si>
    <t xml:space="preserve">BRAYDEN SCHULZ </t>
  </si>
  <si>
    <t>DAWSON HAGGARD (MARKER)</t>
  </si>
  <si>
    <t>BUTCH</t>
  </si>
  <si>
    <t>LOVELACE</t>
  </si>
  <si>
    <t>OLSON</t>
  </si>
  <si>
    <t>WD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</si>
</sst>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font>
      <sz val="11"/>
      <color theme="1"/>
      <name val="Calibri"/>
      <family val="2"/>
      <scheme val="minor"/>
    </font>
    <font>
      <b/>
      <sz val="11"/>
      <color theme="1"/>
      <name val="Calibri"/>
      <family val="2"/>
      <scheme val="minor"/>
    </font>
    <font>
      <sz val="11"/>
      <color rgb="FF000000"/>
      <name val="Calibri"/>
      <family val="2"/>
      <scheme val="minor"/>
    </font>
    <font>
      <b/>
      <sz val="12"/>
      <color theme="1"/>
      <name val="Calibri"/>
      <family val="2"/>
      <scheme val="minor"/>
    </font>
    <font>
      <b/>
      <u/>
      <sz val="11"/>
      <name val="Calibri"/>
      <family val="2"/>
      <scheme val="minor"/>
    </font>
    <font>
      <sz val="11"/>
      <name val="Calibri"/>
      <family val="2"/>
      <scheme val="minor"/>
    </font>
    <font>
      <b/>
      <sz val="11"/>
      <name val="Calibri"/>
      <family val="2"/>
      <scheme val="minor"/>
    </font>
    <font>
      <b/>
      <sz val="10"/>
      <color theme="1"/>
      <name val="Calibri"/>
      <family val="2"/>
      <scheme val="minor"/>
    </font>
    <font>
      <b/>
      <sz val="12"/>
      <color rgb="FFFF0000"/>
      <name val="Calibri"/>
      <family val="2"/>
      <scheme val="minor"/>
    </font>
    <font>
      <u/>
      <sz val="11"/>
      <color theme="1"/>
      <name val="Calibri"/>
      <family val="2"/>
      <scheme val="minor"/>
    </font>
    <font>
      <b/>
      <sz val="11"/>
      <color rgb="FFFF0000"/>
      <name val="Calibri"/>
      <family val="2"/>
      <scheme val="minor"/>
    </font>
    <font>
      <b/>
      <sz val="11"/>
      <color indexed="12"/>
      <name val="Calibri"/>
      <family val="2"/>
      <scheme val="minor"/>
    </font>
    <font>
      <b/>
      <sz val="11"/>
      <color rgb="FF0070C0"/>
      <name val="Calibri"/>
      <family val="2"/>
      <scheme val="minor"/>
    </font>
    <font>
      <b/>
      <u/>
      <sz val="11"/>
      <color theme="1"/>
      <name val="Bahnschrift SemiLight"/>
      <family val="2"/>
    </font>
    <font>
      <b/>
      <sz val="8"/>
      <color theme="1"/>
      <name val="Calibri"/>
      <family val="2"/>
      <scheme val="minor"/>
    </font>
    <font>
      <sz val="12"/>
      <color theme="1"/>
      <name val="Calibri"/>
      <family val="2"/>
      <scheme val="minor"/>
    </font>
    <font>
      <b/>
      <sz val="12"/>
      <color rgb="FF002060"/>
      <name val="Calibri"/>
      <family val="2"/>
      <scheme val="minor"/>
    </font>
    <font>
      <sz val="12"/>
      <color rgb="FF002060"/>
      <name val="Calibri"/>
      <family val="2"/>
      <scheme val="minor"/>
    </font>
    <font>
      <b/>
      <sz val="12"/>
      <color rgb="FF000000"/>
      <name val="Calibri"/>
      <family val="2"/>
      <scheme val="minor"/>
    </font>
    <font>
      <b/>
      <sz val="12"/>
      <color rgb="FF00B050"/>
      <name val="Calibri"/>
      <family val="2"/>
      <scheme val="minor"/>
    </font>
    <font>
      <sz val="12"/>
      <color rgb="FF00B050"/>
      <name val="Calibri"/>
      <family val="2"/>
      <scheme val="minor"/>
    </font>
    <font>
      <sz val="12"/>
      <color rgb="FFFF0000"/>
      <name val="Calibri"/>
      <family val="2"/>
      <scheme val="minor"/>
    </font>
    <font>
      <b/>
      <sz val="12"/>
      <color theme="0"/>
      <name val="Calibri"/>
      <family val="2"/>
      <scheme val="minor"/>
    </font>
    <font>
      <sz val="12"/>
      <color theme="0"/>
      <name val="Calibri"/>
      <family val="2"/>
      <scheme val="minor"/>
    </font>
    <font>
      <b/>
      <sz val="12"/>
      <color rgb="FFFFC000"/>
      <name val="Calibri"/>
      <family val="2"/>
      <scheme val="minor"/>
    </font>
    <font>
      <sz val="12"/>
      <color rgb="FFFFC000"/>
      <name val="Calibri"/>
      <family val="2"/>
      <scheme val="minor"/>
    </font>
    <font>
      <b/>
      <i/>
      <sz val="11"/>
      <name val="Calibri"/>
      <family val="2"/>
      <scheme val="minor"/>
    </font>
    <font>
      <b/>
      <i/>
      <sz val="11"/>
      <color theme="1"/>
      <name val="Calibri"/>
      <family val="2"/>
      <scheme val="minor"/>
    </font>
  </fonts>
  <fills count="16">
    <fill>
      <patternFill patternType="none"/>
    </fill>
    <fill>
      <patternFill patternType="gray125"/>
    </fill>
    <fill>
      <patternFill patternType="solid">
        <fgColor rgb="FFFFFF00"/>
        <bgColor indexed="64"/>
      </patternFill>
    </fill>
    <fill>
      <patternFill patternType="solid">
        <fgColor theme="0" tint="-0.34998626667073579"/>
        <bgColor indexed="64"/>
      </patternFill>
    </fill>
    <fill>
      <patternFill patternType="solid">
        <fgColor rgb="FFFFC000"/>
        <bgColor indexed="64"/>
      </patternFill>
    </fill>
    <fill>
      <patternFill patternType="solid">
        <fgColor rgb="FF92D050"/>
        <bgColor indexed="64"/>
      </patternFill>
    </fill>
    <fill>
      <patternFill patternType="solid">
        <fgColor rgb="FF7030A0"/>
        <bgColor indexed="64"/>
      </patternFill>
    </fill>
    <fill>
      <patternFill patternType="solid">
        <fgColor rgb="FF00B050"/>
        <bgColor indexed="64"/>
      </patternFill>
    </fill>
    <fill>
      <patternFill patternType="solid">
        <fgColor rgb="FF0070C0"/>
        <bgColor indexed="64"/>
      </patternFill>
    </fill>
    <fill>
      <patternFill patternType="solid">
        <fgColor rgb="FFFF0000"/>
        <bgColor indexed="64"/>
      </patternFill>
    </fill>
    <fill>
      <patternFill patternType="solid">
        <fgColor theme="4" tint="0.79998168889431442"/>
        <bgColor indexed="64"/>
      </patternFill>
    </fill>
    <fill>
      <patternFill patternType="solid">
        <fgColor theme="1" tint="4.9989318521683403E-2"/>
        <bgColor indexed="64"/>
      </patternFill>
    </fill>
    <fill>
      <patternFill patternType="solid">
        <fgColor rgb="FF002060"/>
        <bgColor indexed="64"/>
      </patternFill>
    </fill>
    <fill>
      <patternFill patternType="solid">
        <fgColor theme="1"/>
        <bgColor indexed="64"/>
      </patternFill>
    </fill>
    <fill>
      <patternFill patternType="solid">
        <fgColor rgb="FF00B0F0"/>
        <bgColor indexed="64"/>
      </patternFill>
    </fill>
    <fill>
      <patternFill patternType="solid">
        <fgColor theme="4" tint="0.39997558519241921"/>
        <bgColor indexed="64"/>
      </patternFill>
    </fill>
  </fills>
  <borders count="3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medium">
        <color indexed="64"/>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s>
  <cellStyleXfs count="2">
    <xf numFmtId="0" fontId="0" fillId="0" borderId="0"/>
    <xf numFmtId="0" fontId="2" fillId="0" borderId="0"/>
  </cellStyleXfs>
  <cellXfs count="145">
    <xf numFmtId="0" fontId="0" fillId="0" borderId="0" xfId="0"/>
    <xf numFmtId="0" fontId="0" fillId="0" borderId="0" xfId="0" applyAlignment="1">
      <alignment horizontal="left"/>
    </xf>
    <xf numFmtId="0" fontId="1" fillId="0" borderId="0" xfId="0" applyFont="1" applyAlignment="1">
      <alignment horizontal="center"/>
    </xf>
    <xf numFmtId="0" fontId="4" fillId="0" borderId="14" xfId="0" applyFont="1" applyBorder="1" applyAlignment="1">
      <alignment horizontal="center"/>
    </xf>
    <xf numFmtId="0" fontId="4" fillId="0" borderId="15" xfId="0" applyFont="1" applyBorder="1" applyAlignment="1">
      <alignment horizontal="center"/>
    </xf>
    <xf numFmtId="0" fontId="4" fillId="0" borderId="12" xfId="0" applyFont="1" applyBorder="1" applyAlignment="1">
      <alignment horizontal="center"/>
    </xf>
    <xf numFmtId="0" fontId="5" fillId="0" borderId="0" xfId="0" applyFont="1" applyAlignment="1">
      <alignment horizontal="center"/>
    </xf>
    <xf numFmtId="0" fontId="0" fillId="0" borderId="0" xfId="0" applyFont="1"/>
    <xf numFmtId="0" fontId="6" fillId="0" borderId="0" xfId="0" applyFont="1" applyAlignment="1">
      <alignment horizontal="center"/>
    </xf>
    <xf numFmtId="0" fontId="6" fillId="0" borderId="0" xfId="0" applyFont="1" applyAlignment="1">
      <alignment horizontal="left"/>
    </xf>
    <xf numFmtId="0" fontId="6" fillId="0" borderId="1" xfId="0" applyFont="1" applyBorder="1" applyAlignment="1">
      <alignment horizontal="left"/>
    </xf>
    <xf numFmtId="0" fontId="0" fillId="0" borderId="4" xfId="0" applyFont="1" applyBorder="1" applyAlignment="1">
      <alignment horizontal="center"/>
    </xf>
    <xf numFmtId="0" fontId="0" fillId="0" borderId="6" xfId="0" applyFont="1" applyBorder="1" applyAlignment="1">
      <alignment horizontal="center"/>
    </xf>
    <xf numFmtId="0" fontId="0" fillId="0" borderId="0" xfId="0" applyFont="1" applyBorder="1"/>
    <xf numFmtId="0" fontId="0" fillId="0" borderId="0" xfId="0" applyFont="1" applyAlignment="1">
      <alignment horizontal="center"/>
    </xf>
    <xf numFmtId="0" fontId="9" fillId="0" borderId="0" xfId="0" applyFont="1" applyAlignment="1">
      <alignment horizontal="center"/>
    </xf>
    <xf numFmtId="0" fontId="0" fillId="0" borderId="0" xfId="0" applyFont="1" applyBorder="1" applyAlignment="1">
      <alignment horizontal="center"/>
    </xf>
    <xf numFmtId="0" fontId="6" fillId="0" borderId="0" xfId="0" applyFont="1"/>
    <xf numFmtId="0" fontId="5" fillId="0" borderId="0" xfId="0" applyFont="1"/>
    <xf numFmtId="0" fontId="4" fillId="0" borderId="0" xfId="0" applyFont="1" applyAlignment="1">
      <alignment horizontal="center"/>
    </xf>
    <xf numFmtId="0" fontId="10" fillId="0" borderId="0" xfId="0" applyFont="1" applyAlignment="1">
      <alignment horizontal="center"/>
    </xf>
    <xf numFmtId="0" fontId="11" fillId="0" borderId="15" xfId="0" applyFont="1" applyBorder="1" applyAlignment="1">
      <alignment horizontal="center"/>
    </xf>
    <xf numFmtId="0" fontId="1" fillId="3" borderId="16" xfId="0" applyFont="1" applyFill="1" applyBorder="1" applyAlignment="1">
      <alignment horizontal="left"/>
    </xf>
    <xf numFmtId="0" fontId="1" fillId="3" borderId="17" xfId="0" applyFont="1" applyFill="1" applyBorder="1" applyAlignment="1">
      <alignment horizontal="left"/>
    </xf>
    <xf numFmtId="0" fontId="0" fillId="3" borderId="18" xfId="0" applyFont="1" applyFill="1" applyBorder="1" applyAlignment="1">
      <alignment horizontal="center"/>
    </xf>
    <xf numFmtId="0" fontId="1" fillId="3" borderId="19" xfId="0" applyFont="1" applyFill="1" applyBorder="1" applyAlignment="1">
      <alignment horizontal="left"/>
    </xf>
    <xf numFmtId="0" fontId="1" fillId="3" borderId="10" xfId="0" applyFont="1" applyFill="1" applyBorder="1"/>
    <xf numFmtId="0" fontId="0" fillId="0" borderId="11" xfId="0" applyFont="1" applyBorder="1" applyAlignment="1">
      <alignment horizontal="center"/>
    </xf>
    <xf numFmtId="0" fontId="5" fillId="0" borderId="4" xfId="0" applyFont="1" applyBorder="1" applyAlignment="1">
      <alignment horizontal="left"/>
    </xf>
    <xf numFmtId="0" fontId="5" fillId="0" borderId="0" xfId="0" applyFont="1" applyAlignment="1">
      <alignment horizontal="left"/>
    </xf>
    <xf numFmtId="0" fontId="5" fillId="0" borderId="5" xfId="0" applyFont="1" applyBorder="1" applyAlignment="1">
      <alignment horizontal="center"/>
    </xf>
    <xf numFmtId="0" fontId="6" fillId="0" borderId="20" xfId="0" applyFont="1" applyBorder="1" applyAlignment="1">
      <alignment horizontal="left"/>
    </xf>
    <xf numFmtId="0" fontId="5" fillId="0" borderId="6" xfId="0" applyFont="1" applyBorder="1" applyAlignment="1">
      <alignment horizontal="left"/>
    </xf>
    <xf numFmtId="0" fontId="5" fillId="0" borderId="7" xfId="0" applyFont="1" applyBorder="1" applyAlignment="1">
      <alignment horizontal="left"/>
    </xf>
    <xf numFmtId="0" fontId="6" fillId="0" borderId="7" xfId="0" applyFont="1" applyBorder="1" applyAlignment="1">
      <alignment horizontal="left"/>
    </xf>
    <xf numFmtId="0" fontId="5" fillId="0" borderId="8" xfId="0" applyFont="1" applyBorder="1" applyAlignment="1">
      <alignment horizontal="center"/>
    </xf>
    <xf numFmtId="0" fontId="5" fillId="0" borderId="11" xfId="0" applyFont="1" applyBorder="1" applyAlignment="1">
      <alignment horizontal="center"/>
    </xf>
    <xf numFmtId="0" fontId="1" fillId="3" borderId="1" xfId="0" applyFont="1" applyFill="1" applyBorder="1" applyAlignment="1">
      <alignment horizontal="left"/>
    </xf>
    <xf numFmtId="0" fontId="1" fillId="3" borderId="2" xfId="0" applyFont="1" applyFill="1" applyBorder="1" applyAlignment="1">
      <alignment horizontal="left"/>
    </xf>
    <xf numFmtId="0" fontId="0" fillId="3" borderId="3" xfId="0" applyFont="1" applyFill="1" applyBorder="1" applyAlignment="1">
      <alignment horizontal="center"/>
    </xf>
    <xf numFmtId="0" fontId="1" fillId="3" borderId="13" xfId="0" applyFont="1" applyFill="1" applyBorder="1" applyAlignment="1">
      <alignment horizontal="left"/>
    </xf>
    <xf numFmtId="0" fontId="5" fillId="0" borderId="1" xfId="0" applyFont="1" applyBorder="1" applyAlignment="1">
      <alignment horizontal="left"/>
    </xf>
    <xf numFmtId="0" fontId="5" fillId="0" borderId="2" xfId="0" applyFont="1" applyBorder="1" applyAlignment="1">
      <alignment horizontal="left"/>
    </xf>
    <xf numFmtId="0" fontId="6" fillId="0" borderId="2" xfId="0" applyFont="1" applyBorder="1" applyAlignment="1">
      <alignment horizontal="left"/>
    </xf>
    <xf numFmtId="0" fontId="5" fillId="0" borderId="3" xfId="0" applyFont="1" applyBorder="1" applyAlignment="1">
      <alignment horizontal="center"/>
    </xf>
    <xf numFmtId="0" fontId="6" fillId="0" borderId="13" xfId="0" applyFont="1" applyBorder="1" applyAlignment="1">
      <alignment horizontal="left"/>
    </xf>
    <xf numFmtId="0" fontId="6" fillId="0" borderId="21" xfId="0" applyFont="1" applyBorder="1" applyAlignment="1">
      <alignment horizontal="left"/>
    </xf>
    <xf numFmtId="0" fontId="11" fillId="0" borderId="22" xfId="0" applyFont="1" applyBorder="1" applyAlignment="1">
      <alignment horizontal="center"/>
    </xf>
    <xf numFmtId="0" fontId="6" fillId="0" borderId="4" xfId="0" applyFont="1" applyBorder="1" applyAlignment="1">
      <alignment horizontal="left"/>
    </xf>
    <xf numFmtId="0" fontId="5" fillId="0" borderId="0" xfId="0" applyFont="1" applyBorder="1" applyAlignment="1">
      <alignment horizontal="left"/>
    </xf>
    <xf numFmtId="0" fontId="6" fillId="0" borderId="0" xfId="0" applyFont="1" applyBorder="1" applyAlignment="1">
      <alignment horizontal="left"/>
    </xf>
    <xf numFmtId="0" fontId="11" fillId="0" borderId="1" xfId="0" applyFont="1" applyBorder="1" applyAlignment="1">
      <alignment horizontal="center"/>
    </xf>
    <xf numFmtId="0" fontId="6" fillId="0" borderId="6" xfId="0" applyFont="1" applyBorder="1" applyAlignment="1">
      <alignment horizontal="left"/>
    </xf>
    <xf numFmtId="0" fontId="5" fillId="0" borderId="0" xfId="0" applyFont="1" applyBorder="1" applyAlignment="1">
      <alignment horizontal="center"/>
    </xf>
    <xf numFmtId="0" fontId="12" fillId="2" borderId="9" xfId="0" applyFont="1" applyFill="1" applyBorder="1" applyAlignment="1">
      <alignment horizontal="center"/>
    </xf>
    <xf numFmtId="0" fontId="12" fillId="2" borderId="13" xfId="0" applyFont="1" applyFill="1" applyBorder="1" applyAlignment="1">
      <alignment horizontal="center"/>
    </xf>
    <xf numFmtId="0" fontId="12" fillId="2" borderId="20" xfId="0" applyFont="1" applyFill="1" applyBorder="1" applyAlignment="1">
      <alignment horizontal="center"/>
    </xf>
    <xf numFmtId="0" fontId="1" fillId="0" borderId="13" xfId="0" applyFont="1" applyBorder="1" applyAlignment="1">
      <alignment horizontal="center"/>
    </xf>
    <xf numFmtId="0" fontId="1" fillId="0" borderId="20" xfId="0" applyFont="1" applyBorder="1" applyAlignment="1">
      <alignment horizontal="center"/>
    </xf>
    <xf numFmtId="0" fontId="1" fillId="0" borderId="21" xfId="0" applyFont="1" applyBorder="1" applyAlignment="1">
      <alignment horizontal="center"/>
    </xf>
    <xf numFmtId="0" fontId="6" fillId="0" borderId="13" xfId="0" applyFont="1" applyBorder="1" applyAlignment="1">
      <alignment horizontal="center"/>
    </xf>
    <xf numFmtId="0" fontId="6" fillId="0" borderId="20" xfId="0" applyFont="1" applyBorder="1" applyAlignment="1">
      <alignment horizontal="center"/>
    </xf>
    <xf numFmtId="0" fontId="6" fillId="0" borderId="21" xfId="0" applyFont="1" applyBorder="1" applyAlignment="1">
      <alignment horizontal="center"/>
    </xf>
    <xf numFmtId="0" fontId="12" fillId="2" borderId="21" xfId="0" applyFont="1" applyFill="1" applyBorder="1" applyAlignment="1">
      <alignment horizontal="center"/>
    </xf>
    <xf numFmtId="0" fontId="1" fillId="0" borderId="13" xfId="0" applyFont="1" applyFill="1" applyBorder="1" applyAlignment="1">
      <alignment horizontal="center"/>
    </xf>
    <xf numFmtId="0" fontId="1" fillId="0" borderId="20" xfId="0" applyFont="1" applyFill="1" applyBorder="1" applyAlignment="1">
      <alignment horizontal="center"/>
    </xf>
    <xf numFmtId="0" fontId="1" fillId="0" borderId="21" xfId="0" applyFont="1" applyFill="1" applyBorder="1" applyAlignment="1">
      <alignment horizontal="center"/>
    </xf>
    <xf numFmtId="0" fontId="13" fillId="0" borderId="0" xfId="0" applyFont="1" applyAlignment="1">
      <alignment horizontal="left" vertical="center"/>
    </xf>
    <xf numFmtId="0" fontId="14" fillId="0" borderId="0" xfId="0" applyFont="1" applyAlignment="1">
      <alignment horizontal="left" vertical="center"/>
    </xf>
    <xf numFmtId="0" fontId="1" fillId="0" borderId="0" xfId="0" applyFont="1" applyAlignment="1">
      <alignment horizontal="left" vertical="center"/>
    </xf>
    <xf numFmtId="0" fontId="7" fillId="0" borderId="0" xfId="0" applyFont="1" applyAlignment="1">
      <alignment horizontal="left" vertical="center"/>
    </xf>
    <xf numFmtId="20" fontId="3" fillId="0" borderId="23" xfId="0" applyNumberFormat="1" applyFont="1" applyBorder="1" applyAlignment="1">
      <alignment horizontal="center"/>
    </xf>
    <xf numFmtId="0" fontId="15" fillId="0" borderId="23" xfId="0" applyFont="1" applyBorder="1" applyAlignment="1">
      <alignment horizontal="center"/>
    </xf>
    <xf numFmtId="0" fontId="3" fillId="0" borderId="23" xfId="0" applyFont="1" applyBorder="1" applyAlignment="1">
      <alignment horizontal="center"/>
    </xf>
    <xf numFmtId="0" fontId="15" fillId="0" borderId="0" xfId="0" applyFont="1" applyBorder="1" applyAlignment="1">
      <alignment horizontal="center"/>
    </xf>
    <xf numFmtId="0" fontId="15" fillId="0" borderId="0" xfId="0" applyFont="1" applyAlignment="1">
      <alignment horizontal="center"/>
    </xf>
    <xf numFmtId="0" fontId="3" fillId="10" borderId="23" xfId="0" applyFont="1" applyFill="1" applyBorder="1" applyAlignment="1">
      <alignment horizontal="center"/>
    </xf>
    <xf numFmtId="0" fontId="3" fillId="5" borderId="23" xfId="0" applyFont="1" applyFill="1" applyBorder="1" applyAlignment="1">
      <alignment horizontal="center"/>
    </xf>
    <xf numFmtId="0" fontId="3" fillId="0" borderId="23" xfId="0" applyFont="1" applyFill="1" applyBorder="1" applyAlignment="1">
      <alignment horizontal="center"/>
    </xf>
    <xf numFmtId="0" fontId="3" fillId="5" borderId="23" xfId="0" applyFont="1" applyFill="1" applyBorder="1"/>
    <xf numFmtId="0" fontId="3" fillId="2" borderId="23" xfId="0" applyFont="1" applyFill="1" applyBorder="1" applyAlignment="1">
      <alignment horizontal="center"/>
    </xf>
    <xf numFmtId="0" fontId="16" fillId="4" borderId="23" xfId="0" applyFont="1" applyFill="1" applyBorder="1" applyAlignment="1">
      <alignment horizontal="center"/>
    </xf>
    <xf numFmtId="0" fontId="16" fillId="4" borderId="0" xfId="0" applyFont="1" applyFill="1" applyBorder="1" applyAlignment="1">
      <alignment horizontal="center"/>
    </xf>
    <xf numFmtId="0" fontId="17" fillId="4" borderId="0" xfId="0" applyFont="1" applyFill="1" applyBorder="1" applyAlignment="1">
      <alignment horizontal="center"/>
    </xf>
    <xf numFmtId="0" fontId="3" fillId="7" borderId="23" xfId="0" applyFont="1" applyFill="1" applyBorder="1" applyAlignment="1">
      <alignment horizontal="center"/>
    </xf>
    <xf numFmtId="0" fontId="18" fillId="7" borderId="23" xfId="1" applyFont="1" applyFill="1" applyBorder="1"/>
    <xf numFmtId="0" fontId="19" fillId="11" borderId="23" xfId="0" applyFont="1" applyFill="1" applyBorder="1" applyAlignment="1">
      <alignment horizontal="center"/>
    </xf>
    <xf numFmtId="0" fontId="20" fillId="11" borderId="23" xfId="0" applyFont="1" applyFill="1" applyBorder="1" applyAlignment="1">
      <alignment horizontal="center"/>
    </xf>
    <xf numFmtId="0" fontId="8" fillId="13" borderId="23" xfId="0" applyFont="1" applyFill="1" applyBorder="1" applyAlignment="1">
      <alignment horizontal="center"/>
    </xf>
    <xf numFmtId="0" fontId="21" fillId="13" borderId="23" xfId="0" applyFont="1" applyFill="1" applyBorder="1" applyAlignment="1">
      <alignment horizontal="center"/>
    </xf>
    <xf numFmtId="0" fontId="22" fillId="7" borderId="23" xfId="0" applyFont="1" applyFill="1" applyBorder="1" applyAlignment="1">
      <alignment horizontal="center"/>
    </xf>
    <xf numFmtId="0" fontId="23" fillId="7" borderId="23" xfId="0" applyFont="1" applyFill="1" applyBorder="1" applyAlignment="1">
      <alignment horizontal="left"/>
    </xf>
    <xf numFmtId="0" fontId="3" fillId="8" borderId="23" xfId="0" applyFont="1" applyFill="1" applyBorder="1" applyAlignment="1">
      <alignment horizontal="center"/>
    </xf>
    <xf numFmtId="0" fontId="15" fillId="0" borderId="0" xfId="0" applyFont="1" applyAlignment="1">
      <alignment horizontal="left"/>
    </xf>
    <xf numFmtId="0" fontId="3" fillId="6" borderId="23" xfId="0" applyFont="1" applyFill="1" applyBorder="1" applyAlignment="1">
      <alignment horizontal="center"/>
    </xf>
    <xf numFmtId="0" fontId="8" fillId="0" borderId="23" xfId="0" applyFont="1" applyBorder="1" applyAlignment="1">
      <alignment horizontal="center"/>
    </xf>
    <xf numFmtId="0" fontId="22" fillId="8" borderId="23" xfId="0" applyFont="1" applyFill="1" applyBorder="1" applyAlignment="1">
      <alignment horizontal="center"/>
    </xf>
    <xf numFmtId="0" fontId="22" fillId="8" borderId="23" xfId="0" applyFont="1" applyFill="1" applyBorder="1"/>
    <xf numFmtId="0" fontId="3" fillId="9" borderId="23" xfId="0" applyFont="1" applyFill="1" applyBorder="1" applyAlignment="1">
      <alignment horizontal="center"/>
    </xf>
    <xf numFmtId="0" fontId="3" fillId="9" borderId="0" xfId="0" applyFont="1" applyFill="1" applyBorder="1" applyAlignment="1">
      <alignment horizontal="center"/>
    </xf>
    <xf numFmtId="0" fontId="15" fillId="9" borderId="0" xfId="0" applyFont="1" applyFill="1" applyBorder="1" applyAlignment="1">
      <alignment horizontal="center"/>
    </xf>
    <xf numFmtId="0" fontId="3" fillId="8" borderId="23" xfId="0" applyFont="1" applyFill="1" applyBorder="1" applyAlignment="1">
      <alignment horizontal="left"/>
    </xf>
    <xf numFmtId="0" fontId="24" fillId="12" borderId="23" xfId="0" applyFont="1" applyFill="1" applyBorder="1" applyAlignment="1">
      <alignment horizontal="center"/>
    </xf>
    <xf numFmtId="0" fontId="25" fillId="12" borderId="23" xfId="0" applyFont="1" applyFill="1" applyBorder="1" applyAlignment="1">
      <alignment horizontal="center"/>
    </xf>
    <xf numFmtId="20" fontId="15" fillId="0" borderId="0" xfId="0" applyNumberFormat="1" applyFont="1" applyBorder="1" applyAlignment="1">
      <alignment horizontal="center"/>
    </xf>
    <xf numFmtId="0" fontId="15" fillId="0" borderId="0" xfId="0" applyFont="1" applyFill="1" applyBorder="1" applyAlignment="1">
      <alignment horizontal="center"/>
    </xf>
    <xf numFmtId="20" fontId="15" fillId="0" borderId="0" xfId="0" applyNumberFormat="1" applyFont="1" applyAlignment="1">
      <alignment horizontal="center"/>
    </xf>
    <xf numFmtId="0" fontId="3" fillId="0" borderId="24" xfId="0" applyFont="1" applyBorder="1" applyAlignment="1">
      <alignment horizontal="center"/>
    </xf>
    <xf numFmtId="0" fontId="15" fillId="0" borderId="24" xfId="0" applyFont="1" applyBorder="1" applyAlignment="1">
      <alignment horizontal="center"/>
    </xf>
    <xf numFmtId="0" fontId="6" fillId="0" borderId="0" xfId="0" applyFont="1" applyFill="1" applyAlignment="1">
      <alignment horizontal="center"/>
    </xf>
    <xf numFmtId="0" fontId="15" fillId="0" borderId="25" xfId="0" applyFont="1" applyBorder="1" applyAlignment="1">
      <alignment horizontal="center"/>
    </xf>
    <xf numFmtId="0" fontId="3" fillId="0" borderId="25" xfId="0" applyFont="1" applyFill="1" applyBorder="1" applyAlignment="1">
      <alignment horizontal="left"/>
    </xf>
    <xf numFmtId="0" fontId="15" fillId="0" borderId="26" xfId="0" applyFont="1" applyBorder="1" applyAlignment="1">
      <alignment horizontal="center"/>
    </xf>
    <xf numFmtId="0" fontId="15" fillId="0" borderId="27" xfId="0" applyFont="1" applyBorder="1" applyAlignment="1">
      <alignment horizontal="center"/>
    </xf>
    <xf numFmtId="0" fontId="15" fillId="0" borderId="28" xfId="0" applyFont="1" applyBorder="1" applyAlignment="1">
      <alignment horizontal="center"/>
    </xf>
    <xf numFmtId="0" fontId="15" fillId="0" borderId="29" xfId="0" applyFont="1" applyBorder="1" applyAlignment="1">
      <alignment horizontal="center"/>
    </xf>
    <xf numFmtId="0" fontId="15" fillId="0" borderId="30" xfId="0" applyFont="1" applyBorder="1" applyAlignment="1">
      <alignment horizontal="center"/>
    </xf>
    <xf numFmtId="20" fontId="3" fillId="0" borderId="29" xfId="0" applyNumberFormat="1" applyFont="1" applyBorder="1" applyAlignment="1">
      <alignment horizontal="center"/>
    </xf>
    <xf numFmtId="0" fontId="3" fillId="0" borderId="30" xfId="0" applyFont="1" applyFill="1" applyBorder="1" applyAlignment="1">
      <alignment horizontal="center"/>
    </xf>
    <xf numFmtId="20" fontId="3" fillId="0" borderId="31" xfId="0" applyNumberFormat="1" applyFont="1" applyBorder="1" applyAlignment="1">
      <alignment horizontal="center"/>
    </xf>
    <xf numFmtId="0" fontId="15" fillId="0" borderId="32" xfId="0" applyFont="1" applyBorder="1" applyAlignment="1">
      <alignment horizontal="center"/>
    </xf>
    <xf numFmtId="0" fontId="15" fillId="0" borderId="33" xfId="0" applyFont="1" applyBorder="1" applyAlignment="1">
      <alignment horizontal="center"/>
    </xf>
    <xf numFmtId="0" fontId="3" fillId="0" borderId="27" xfId="0" applyFont="1" applyBorder="1" applyAlignment="1">
      <alignment horizontal="center"/>
    </xf>
    <xf numFmtId="0" fontId="3" fillId="0" borderId="29" xfId="0" applyFont="1" applyBorder="1" applyAlignment="1">
      <alignment horizontal="center"/>
    </xf>
    <xf numFmtId="0" fontId="3" fillId="10" borderId="29" xfId="0" applyFont="1" applyFill="1" applyBorder="1" applyAlignment="1">
      <alignment horizontal="center"/>
    </xf>
    <xf numFmtId="0" fontId="3" fillId="10" borderId="31" xfId="0" applyFont="1" applyFill="1" applyBorder="1" applyAlignment="1">
      <alignment horizontal="center"/>
    </xf>
    <xf numFmtId="0" fontId="3" fillId="10" borderId="32" xfId="0" applyFont="1" applyFill="1" applyBorder="1" applyAlignment="1">
      <alignment horizontal="center"/>
    </xf>
    <xf numFmtId="20" fontId="3" fillId="0" borderId="32" xfId="0" applyNumberFormat="1" applyFont="1" applyBorder="1" applyAlignment="1">
      <alignment horizontal="center"/>
    </xf>
    <xf numFmtId="0" fontId="3" fillId="6" borderId="32" xfId="0" applyFont="1" applyFill="1" applyBorder="1" applyAlignment="1">
      <alignment horizontal="center"/>
    </xf>
    <xf numFmtId="0" fontId="3" fillId="0" borderId="32" xfId="0" applyFont="1" applyFill="1" applyBorder="1" applyAlignment="1">
      <alignment horizontal="center"/>
    </xf>
    <xf numFmtId="0" fontId="8" fillId="0" borderId="32" xfId="0" applyFont="1" applyBorder="1" applyAlignment="1">
      <alignment horizontal="center"/>
    </xf>
    <xf numFmtId="0" fontId="3" fillId="0" borderId="32" xfId="0" applyFont="1" applyBorder="1" applyAlignment="1">
      <alignment horizontal="center"/>
    </xf>
    <xf numFmtId="0" fontId="22" fillId="8" borderId="32" xfId="0" applyFont="1" applyFill="1" applyBorder="1" applyAlignment="1">
      <alignment horizontal="center"/>
    </xf>
    <xf numFmtId="0" fontId="22" fillId="8" borderId="32" xfId="0" applyFont="1" applyFill="1" applyBorder="1"/>
    <xf numFmtId="0" fontId="3" fillId="9" borderId="32" xfId="0" applyFont="1" applyFill="1" applyBorder="1" applyAlignment="1">
      <alignment horizontal="center"/>
    </xf>
    <xf numFmtId="0" fontId="3" fillId="0" borderId="33" xfId="0" applyFont="1" applyFill="1" applyBorder="1" applyAlignment="1">
      <alignment horizontal="center"/>
    </xf>
    <xf numFmtId="0" fontId="3" fillId="14" borderId="23" xfId="0" applyFont="1" applyFill="1" applyBorder="1" applyAlignment="1">
      <alignment horizontal="center"/>
    </xf>
    <xf numFmtId="0" fontId="15" fillId="0" borderId="34" xfId="0" applyFont="1" applyBorder="1" applyAlignment="1">
      <alignment horizontal="center"/>
    </xf>
    <xf numFmtId="20" fontId="3" fillId="0" borderId="25" xfId="0" applyNumberFormat="1" applyFont="1" applyBorder="1" applyAlignment="1">
      <alignment horizontal="center"/>
    </xf>
    <xf numFmtId="20" fontId="3" fillId="0" borderId="35" xfId="0" applyNumberFormat="1" applyFont="1" applyBorder="1" applyAlignment="1">
      <alignment horizontal="center"/>
    </xf>
    <xf numFmtId="0" fontId="15" fillId="0" borderId="23" xfId="0" applyFont="1" applyFill="1" applyBorder="1" applyAlignment="1">
      <alignment horizontal="center"/>
    </xf>
    <xf numFmtId="0" fontId="15" fillId="0" borderId="32" xfId="0" applyFont="1" applyFill="1" applyBorder="1" applyAlignment="1">
      <alignment horizontal="center"/>
    </xf>
    <xf numFmtId="0" fontId="15" fillId="15" borderId="23" xfId="0" applyFont="1" applyFill="1" applyBorder="1" applyAlignment="1">
      <alignment horizontal="center"/>
    </xf>
    <xf numFmtId="0" fontId="26" fillId="0" borderId="0" xfId="0" applyFont="1" applyAlignment="1">
      <alignment horizontal="center"/>
    </xf>
    <xf numFmtId="0" fontId="27" fillId="0" borderId="0" xfId="0" applyFont="1" applyAlignment="1">
      <alignment horizontal="center"/>
    </xf>
  </cellXfs>
  <cellStyles count="2">
    <cellStyle name="Normal" xfId="0" builtinId="0"/>
    <cellStyle name="Normal 2" xfId="1" xr:uid="{78C3A061-BEEE-4D47-845B-476AA97886E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D73B5E-8325-4853-8FA3-1689FF26EED1}">
  <dimension ref="A1:AP43"/>
  <sheetViews>
    <sheetView topLeftCell="A4" workbookViewId="0">
      <selection activeCell="X42" sqref="X42"/>
    </sheetView>
  </sheetViews>
  <sheetFormatPr baseColWidth="10" defaultColWidth="8.6640625" defaultRowHeight="16"/>
  <cols>
    <col min="1" max="1" width="12.5" style="75" bestFit="1" customWidth="1"/>
    <col min="2" max="2" width="9.83203125" style="75" bestFit="1" customWidth="1"/>
    <col min="3" max="3" width="5.83203125" style="75" customWidth="1"/>
    <col min="4" max="4" width="10.83203125" style="75" bestFit="1" customWidth="1"/>
    <col min="5" max="5" width="18.5" style="75" bestFit="1" customWidth="1"/>
    <col min="6" max="6" width="8.5" style="75" hidden="1" customWidth="1"/>
    <col min="7" max="7" width="9.83203125" style="75" hidden="1" customWidth="1"/>
    <col min="8" max="8" width="5.5" style="75" bestFit="1" customWidth="1"/>
    <col min="9" max="9" width="21.83203125" style="75" bestFit="1" customWidth="1"/>
    <col min="10" max="10" width="9.33203125" style="75" hidden="1" customWidth="1"/>
    <col min="11" max="11" width="12" style="75" hidden="1" customWidth="1"/>
    <col min="12" max="12" width="4.1640625" style="75" bestFit="1" customWidth="1"/>
    <col min="13" max="13" width="20" style="75" bestFit="1" customWidth="1"/>
    <col min="14" max="14" width="9.5" style="75" hidden="1" customWidth="1"/>
    <col min="15" max="15" width="11" style="75" hidden="1" customWidth="1"/>
    <col min="16" max="16" width="5.5" style="75" bestFit="1" customWidth="1"/>
    <col min="17" max="17" width="30.5" style="75" bestFit="1" customWidth="1"/>
    <col min="18" max="18" width="9.83203125" style="75" hidden="1" customWidth="1"/>
    <col min="19" max="19" width="13.5" style="75" hidden="1" customWidth="1"/>
    <col min="20" max="20" width="7.5" style="75" customWidth="1"/>
    <col min="21" max="21" width="11.5" style="75" customWidth="1"/>
    <col min="22" max="22" width="9.33203125" style="75" bestFit="1" customWidth="1"/>
    <col min="23" max="23" width="5.6640625" style="75" bestFit="1" customWidth="1"/>
    <col min="24" max="24" width="20.5" style="75" bestFit="1" customWidth="1"/>
    <col min="25" max="25" width="9.83203125" style="75" hidden="1" customWidth="1"/>
    <col min="26" max="26" width="10.6640625" style="75" hidden="1" customWidth="1"/>
    <col min="27" max="27" width="5.5" style="75" bestFit="1" customWidth="1"/>
    <col min="28" max="28" width="18.5" style="75" bestFit="1" customWidth="1"/>
    <col min="29" max="29" width="8.5" style="75" hidden="1" customWidth="1"/>
    <col min="30" max="30" width="11.5" style="75" hidden="1" customWidth="1"/>
    <col min="31" max="31" width="6.83203125" style="75" bestFit="1" customWidth="1"/>
    <col min="32" max="32" width="21.1640625" style="75" bestFit="1" customWidth="1"/>
    <col min="33" max="33" width="9.83203125" style="75" hidden="1" customWidth="1"/>
    <col min="34" max="34" width="11.5" style="75" hidden="1" customWidth="1"/>
    <col min="35" max="35" width="7.5" style="75" customWidth="1"/>
    <col min="36" max="36" width="15.5" style="75" bestFit="1" customWidth="1"/>
    <col min="37" max="37" width="5.1640625" style="75" hidden="1" customWidth="1"/>
    <col min="38" max="40" width="8.6640625" style="75"/>
    <col min="41" max="41" width="9.83203125" style="75" bestFit="1" customWidth="1"/>
    <col min="42" max="16384" width="8.6640625" style="75"/>
  </cols>
  <sheetData>
    <row r="1" spans="1:42">
      <c r="A1" s="112"/>
      <c r="B1" s="113"/>
      <c r="C1" s="113"/>
      <c r="D1" s="122" t="s">
        <v>40</v>
      </c>
      <c r="E1" s="122"/>
      <c r="F1" s="122"/>
      <c r="G1" s="113"/>
      <c r="H1" s="113"/>
      <c r="I1" s="113"/>
      <c r="J1" s="113"/>
      <c r="K1" s="113"/>
      <c r="L1" s="113"/>
      <c r="M1" s="113"/>
      <c r="N1" s="113"/>
      <c r="O1" s="113"/>
      <c r="P1" s="113"/>
      <c r="Q1" s="114"/>
      <c r="R1" s="74"/>
      <c r="S1" s="74"/>
      <c r="T1" s="112"/>
      <c r="U1" s="113"/>
      <c r="V1" s="113"/>
      <c r="W1" s="113"/>
      <c r="X1" s="113"/>
      <c r="Y1" s="113"/>
      <c r="Z1" s="113"/>
      <c r="AA1" s="113"/>
      <c r="AB1" s="113"/>
      <c r="AC1" s="113"/>
      <c r="AD1" s="113"/>
      <c r="AE1" s="113"/>
      <c r="AF1" s="113"/>
      <c r="AG1" s="113"/>
      <c r="AH1" s="113"/>
      <c r="AI1" s="113"/>
      <c r="AJ1" s="114"/>
      <c r="AK1" s="110"/>
    </row>
    <row r="2" spans="1:42">
      <c r="A2" s="123" t="s">
        <v>35</v>
      </c>
      <c r="B2" s="73" t="s">
        <v>204</v>
      </c>
      <c r="C2" s="72"/>
      <c r="D2" s="72" t="s">
        <v>12</v>
      </c>
      <c r="E2" s="72" t="s">
        <v>215</v>
      </c>
      <c r="F2" s="72"/>
      <c r="G2" s="72"/>
      <c r="H2" s="72"/>
      <c r="I2" s="72"/>
      <c r="J2" s="72"/>
      <c r="K2" s="72"/>
      <c r="L2" s="72"/>
      <c r="M2" s="72"/>
      <c r="N2" s="72"/>
      <c r="O2" s="72"/>
      <c r="P2" s="72"/>
      <c r="Q2" s="116"/>
      <c r="R2" s="74"/>
      <c r="S2" s="74"/>
      <c r="T2" s="115"/>
      <c r="U2" s="73" t="s">
        <v>35</v>
      </c>
      <c r="V2" s="73" t="s">
        <v>204</v>
      </c>
      <c r="W2" s="73" t="s">
        <v>13</v>
      </c>
      <c r="X2" s="72" t="s">
        <v>214</v>
      </c>
      <c r="Y2" s="72"/>
      <c r="Z2" s="72"/>
      <c r="AA2" s="72"/>
      <c r="AB2" s="72"/>
      <c r="AC2" s="72"/>
      <c r="AD2" s="72"/>
      <c r="AE2" s="72"/>
      <c r="AF2" s="72"/>
      <c r="AG2" s="72"/>
      <c r="AH2" s="72"/>
      <c r="AI2" s="72"/>
      <c r="AJ2" s="116"/>
      <c r="AK2" s="110"/>
    </row>
    <row r="3" spans="1:42">
      <c r="A3" s="124" t="s">
        <v>36</v>
      </c>
      <c r="B3" s="76" t="s">
        <v>74</v>
      </c>
      <c r="C3" s="71">
        <v>0.41666666666666669</v>
      </c>
      <c r="D3" s="77" t="s">
        <v>8</v>
      </c>
      <c r="E3" s="78" t="str">
        <f>CONCATENATE(F3,"  ",G3)</f>
        <v>CADEN  FLETCHER</v>
      </c>
      <c r="F3" s="77" t="s">
        <v>114</v>
      </c>
      <c r="G3" s="79" t="s">
        <v>98</v>
      </c>
      <c r="H3" s="80" t="s">
        <v>14</v>
      </c>
      <c r="I3" s="73" t="s">
        <v>182</v>
      </c>
      <c r="J3" s="72"/>
      <c r="K3" s="72"/>
      <c r="L3" s="136" t="s">
        <v>5</v>
      </c>
      <c r="M3" s="73" t="s">
        <v>208</v>
      </c>
      <c r="N3" s="73"/>
      <c r="O3" s="72"/>
      <c r="P3" s="81" t="s">
        <v>1</v>
      </c>
      <c r="Q3" s="118" t="str">
        <f>CONCATENATE(R3,"  ",S3)</f>
        <v>RIKU  MORIYAMA</v>
      </c>
      <c r="R3" s="82" t="s">
        <v>144</v>
      </c>
      <c r="S3" s="83" t="s">
        <v>26</v>
      </c>
      <c r="T3" s="117">
        <v>0.41666666666666669</v>
      </c>
      <c r="U3" s="76" t="s">
        <v>38</v>
      </c>
      <c r="V3" s="76" t="s">
        <v>205</v>
      </c>
      <c r="W3" s="84" t="s">
        <v>3</v>
      </c>
      <c r="X3" s="78" t="str">
        <f>CONCATENATE(Y3,"  ",Z3)</f>
        <v>THOMAS  OCONNOR</v>
      </c>
      <c r="Y3" s="84" t="s">
        <v>126</v>
      </c>
      <c r="Z3" s="85" t="s">
        <v>106</v>
      </c>
      <c r="AA3" s="86" t="s">
        <v>6</v>
      </c>
      <c r="AB3" s="78" t="str">
        <f>CONCATENATE(AC3,"  ",AD3)</f>
        <v>RANDY  MILLER</v>
      </c>
      <c r="AC3" s="86" t="s">
        <v>147</v>
      </c>
      <c r="AD3" s="87" t="s">
        <v>148</v>
      </c>
      <c r="AE3" s="88" t="s">
        <v>7</v>
      </c>
      <c r="AF3" s="78" t="str">
        <f>CONCATENATE(AG3,"  ",AH3)</f>
        <v>TREVOR  MEYER</v>
      </c>
      <c r="AG3" s="88" t="s">
        <v>127</v>
      </c>
      <c r="AH3" s="89" t="s">
        <v>160</v>
      </c>
      <c r="AI3" s="72"/>
      <c r="AJ3" s="116"/>
      <c r="AK3" s="110"/>
    </row>
    <row r="4" spans="1:42">
      <c r="A4" s="124" t="s">
        <v>36</v>
      </c>
      <c r="B4" s="76" t="s">
        <v>74</v>
      </c>
      <c r="C4" s="71">
        <v>0.4236111111111111</v>
      </c>
      <c r="D4" s="77" t="s">
        <v>8</v>
      </c>
      <c r="E4" s="78" t="str">
        <f t="shared" ref="E4:E12" si="0">CONCATENATE(F4,"  ",G4)</f>
        <v>TREY  FULLMER</v>
      </c>
      <c r="F4" s="77" t="s">
        <v>115</v>
      </c>
      <c r="G4" s="79" t="s">
        <v>99</v>
      </c>
      <c r="H4" s="80" t="s">
        <v>14</v>
      </c>
      <c r="I4" s="73" t="s">
        <v>291</v>
      </c>
      <c r="J4" s="72"/>
      <c r="K4" s="72"/>
      <c r="L4" s="136" t="s">
        <v>5</v>
      </c>
      <c r="M4" s="73" t="s">
        <v>209</v>
      </c>
      <c r="N4" s="73"/>
      <c r="O4" s="72"/>
      <c r="P4" s="81" t="s">
        <v>1</v>
      </c>
      <c r="Q4" s="118" t="str">
        <f t="shared" ref="Q4:Q12" si="1">CONCATENATE(R4,"  ",S4)</f>
        <v>KOTARO  KAWASAKI</v>
      </c>
      <c r="R4" s="82" t="s">
        <v>145</v>
      </c>
      <c r="S4" s="83" t="s">
        <v>27</v>
      </c>
      <c r="T4" s="117">
        <v>0.4236111111111111</v>
      </c>
      <c r="U4" s="76" t="s">
        <v>38</v>
      </c>
      <c r="V4" s="76" t="s">
        <v>205</v>
      </c>
      <c r="W4" s="84" t="s">
        <v>3</v>
      </c>
      <c r="X4" s="78" t="s">
        <v>200</v>
      </c>
      <c r="Y4" s="84" t="s">
        <v>127</v>
      </c>
      <c r="Z4" s="85" t="s">
        <v>107</v>
      </c>
      <c r="AA4" s="86" t="s">
        <v>6</v>
      </c>
      <c r="AB4" s="78" t="str">
        <f t="shared" ref="AB4:AB9" si="2">CONCATENATE(AC4,"  ",AD4)</f>
        <v>MIKE  SMERALDO</v>
      </c>
      <c r="AC4" s="86" t="s">
        <v>149</v>
      </c>
      <c r="AD4" s="87" t="s">
        <v>150</v>
      </c>
      <c r="AE4" s="88" t="s">
        <v>7</v>
      </c>
      <c r="AF4" s="78" t="str">
        <f t="shared" ref="AF4:AF9" si="3">CONCATENATE(AG4,"  ",AH4)</f>
        <v>TONY   LOPRESTI</v>
      </c>
      <c r="AG4" s="88" t="s">
        <v>161</v>
      </c>
      <c r="AH4" s="89" t="s">
        <v>162</v>
      </c>
      <c r="AI4" s="72"/>
      <c r="AJ4" s="116"/>
      <c r="AK4" s="110"/>
    </row>
    <row r="5" spans="1:42">
      <c r="A5" s="124" t="s">
        <v>36</v>
      </c>
      <c r="B5" s="76" t="s">
        <v>74</v>
      </c>
      <c r="C5" s="71">
        <v>0.43055555555555558</v>
      </c>
      <c r="D5" s="77" t="s">
        <v>8</v>
      </c>
      <c r="E5" s="78" t="str">
        <f t="shared" si="0"/>
        <v>LENNY  OSHIRO</v>
      </c>
      <c r="F5" s="77" t="s">
        <v>116</v>
      </c>
      <c r="G5" s="79" t="s">
        <v>100</v>
      </c>
      <c r="H5" s="80" t="s">
        <v>14</v>
      </c>
      <c r="I5" s="73" t="s">
        <v>180</v>
      </c>
      <c r="J5" s="72"/>
      <c r="K5" s="72"/>
      <c r="L5" s="136" t="s">
        <v>5</v>
      </c>
      <c r="M5" s="73" t="s">
        <v>210</v>
      </c>
      <c r="N5" s="73"/>
      <c r="O5" s="72"/>
      <c r="P5" s="81" t="s">
        <v>1</v>
      </c>
      <c r="Q5" s="118" t="str">
        <f t="shared" si="1"/>
        <v>CONNOR  SHOEMAKER</v>
      </c>
      <c r="R5" s="82" t="s">
        <v>146</v>
      </c>
      <c r="S5" s="83" t="s">
        <v>28</v>
      </c>
      <c r="T5" s="117">
        <v>0.43055555555555558</v>
      </c>
      <c r="U5" s="76" t="s">
        <v>38</v>
      </c>
      <c r="V5" s="76" t="s">
        <v>205</v>
      </c>
      <c r="W5" s="84" t="s">
        <v>3</v>
      </c>
      <c r="X5" s="78" t="s">
        <v>201</v>
      </c>
      <c r="Y5" s="84" t="s">
        <v>128</v>
      </c>
      <c r="Z5" s="85" t="s">
        <v>108</v>
      </c>
      <c r="AA5" s="86" t="s">
        <v>6</v>
      </c>
      <c r="AB5" s="78" t="str">
        <f t="shared" si="2"/>
        <v>TOMMY  SCHAAF</v>
      </c>
      <c r="AC5" s="86" t="s">
        <v>117</v>
      </c>
      <c r="AD5" s="87" t="s">
        <v>151</v>
      </c>
      <c r="AE5" s="88" t="s">
        <v>7</v>
      </c>
      <c r="AF5" s="78" t="str">
        <f t="shared" si="3"/>
        <v>MICHAEL   ELLIOT</v>
      </c>
      <c r="AG5" s="88" t="s">
        <v>163</v>
      </c>
      <c r="AH5" s="89" t="s">
        <v>164</v>
      </c>
      <c r="AI5" s="72"/>
      <c r="AJ5" s="116"/>
      <c r="AK5" s="110"/>
    </row>
    <row r="6" spans="1:42">
      <c r="A6" s="124" t="s">
        <v>36</v>
      </c>
      <c r="B6" s="76" t="s">
        <v>74</v>
      </c>
      <c r="C6" s="71">
        <v>0.4375</v>
      </c>
      <c r="D6" s="77" t="s">
        <v>8</v>
      </c>
      <c r="E6" s="78" t="str">
        <f t="shared" si="0"/>
        <v>COLIN  THOMEY</v>
      </c>
      <c r="F6" s="77" t="s">
        <v>118</v>
      </c>
      <c r="G6" s="79" t="s">
        <v>101</v>
      </c>
      <c r="H6" s="80" t="s">
        <v>14</v>
      </c>
      <c r="I6" s="73" t="s">
        <v>178</v>
      </c>
      <c r="J6" s="72"/>
      <c r="K6" s="72"/>
      <c r="L6" s="136" t="s">
        <v>5</v>
      </c>
      <c r="M6" s="73" t="s">
        <v>211</v>
      </c>
      <c r="N6" s="73"/>
      <c r="O6" s="72"/>
      <c r="P6" s="81" t="s">
        <v>1</v>
      </c>
      <c r="Q6" s="118" t="str">
        <f t="shared" si="1"/>
        <v>ALEX  CORTEZ</v>
      </c>
      <c r="R6" s="82" t="s">
        <v>9</v>
      </c>
      <c r="S6" s="83" t="s">
        <v>29</v>
      </c>
      <c r="T6" s="117">
        <v>0.4375</v>
      </c>
      <c r="U6" s="76" t="s">
        <v>38</v>
      </c>
      <c r="V6" s="76" t="s">
        <v>205</v>
      </c>
      <c r="W6" s="84" t="s">
        <v>3</v>
      </c>
      <c r="X6" s="78" t="s">
        <v>202</v>
      </c>
      <c r="Y6" s="84" t="s">
        <v>129</v>
      </c>
      <c r="Z6" s="85" t="s">
        <v>109</v>
      </c>
      <c r="AA6" s="86" t="s">
        <v>6</v>
      </c>
      <c r="AB6" s="78" t="str">
        <f t="shared" si="2"/>
        <v>JACK  McDONALD</v>
      </c>
      <c r="AC6" s="86" t="s">
        <v>124</v>
      </c>
      <c r="AD6" s="87" t="s">
        <v>152</v>
      </c>
      <c r="AE6" s="88" t="s">
        <v>7</v>
      </c>
      <c r="AF6" s="78" t="str">
        <f t="shared" si="3"/>
        <v>JOHN   WOJCIK</v>
      </c>
      <c r="AG6" s="88" t="s">
        <v>165</v>
      </c>
      <c r="AH6" s="89" t="s">
        <v>166</v>
      </c>
      <c r="AI6" s="72"/>
      <c r="AJ6" s="116"/>
      <c r="AK6" s="110"/>
    </row>
    <row r="7" spans="1:42">
      <c r="A7" s="124" t="s">
        <v>36</v>
      </c>
      <c r="B7" s="76" t="s">
        <v>74</v>
      </c>
      <c r="C7" s="71">
        <v>0.44444444444444442</v>
      </c>
      <c r="D7" s="77" t="s">
        <v>8</v>
      </c>
      <c r="E7" s="78" t="str">
        <f t="shared" si="0"/>
        <v>TOMMY  MEDCALF</v>
      </c>
      <c r="F7" s="77" t="s">
        <v>117</v>
      </c>
      <c r="G7" s="79" t="s">
        <v>102</v>
      </c>
      <c r="H7" s="80" t="s">
        <v>14</v>
      </c>
      <c r="I7" s="73" t="s">
        <v>181</v>
      </c>
      <c r="J7" s="72"/>
      <c r="K7" s="72"/>
      <c r="L7" s="136" t="s">
        <v>5</v>
      </c>
      <c r="M7" s="73" t="s">
        <v>212</v>
      </c>
      <c r="N7" s="73"/>
      <c r="O7" s="72"/>
      <c r="P7" s="81" t="s">
        <v>1</v>
      </c>
      <c r="Q7" s="118" t="s">
        <v>213</v>
      </c>
      <c r="R7" s="82"/>
      <c r="S7" s="83"/>
      <c r="T7" s="117">
        <v>0.44444444444444442</v>
      </c>
      <c r="U7" s="76" t="s">
        <v>39</v>
      </c>
      <c r="V7" s="76" t="s">
        <v>206</v>
      </c>
      <c r="W7" s="84" t="s">
        <v>3</v>
      </c>
      <c r="X7" s="78" t="s">
        <v>203</v>
      </c>
      <c r="Y7" s="84" t="s">
        <v>130</v>
      </c>
      <c r="Z7" s="85" t="s">
        <v>110</v>
      </c>
      <c r="AA7" s="86" t="s">
        <v>6</v>
      </c>
      <c r="AB7" s="78" t="str">
        <f t="shared" si="2"/>
        <v>NOAH  HOLSTROM</v>
      </c>
      <c r="AC7" s="86" t="s">
        <v>153</v>
      </c>
      <c r="AD7" s="87" t="s">
        <v>154</v>
      </c>
      <c r="AE7" s="90" t="s">
        <v>11</v>
      </c>
      <c r="AF7" s="78" t="str">
        <f t="shared" si="3"/>
        <v>DAVID  SANTIAGO</v>
      </c>
      <c r="AG7" s="90" t="s">
        <v>157</v>
      </c>
      <c r="AH7" s="91" t="s">
        <v>23</v>
      </c>
      <c r="AI7" s="92" t="s">
        <v>10</v>
      </c>
      <c r="AJ7" s="118" t="s">
        <v>177</v>
      </c>
      <c r="AK7" s="111" t="s">
        <v>32</v>
      </c>
      <c r="AP7" s="93"/>
    </row>
    <row r="8" spans="1:42">
      <c r="A8" s="124" t="s">
        <v>37</v>
      </c>
      <c r="B8" s="76" t="s">
        <v>75</v>
      </c>
      <c r="C8" s="71">
        <v>0.4513888888888889</v>
      </c>
      <c r="D8" s="94" t="s">
        <v>2</v>
      </c>
      <c r="E8" s="78" t="str">
        <f t="shared" si="0"/>
        <v>IAN  ROACH</v>
      </c>
      <c r="F8" s="94" t="s">
        <v>119</v>
      </c>
      <c r="G8" s="94" t="s">
        <v>111</v>
      </c>
      <c r="H8" s="95" t="s">
        <v>9</v>
      </c>
      <c r="I8" s="73" t="str">
        <f>CONCATENATE(J8,"  ",K8)</f>
        <v>LUKAS   JUSTESEN</v>
      </c>
      <c r="J8" s="95" t="s">
        <v>167</v>
      </c>
      <c r="K8" s="95" t="s">
        <v>168</v>
      </c>
      <c r="L8" s="96" t="s">
        <v>0</v>
      </c>
      <c r="M8" s="78" t="str">
        <f>CONCATENATE(N8, "  ",O8)</f>
        <v>CLAYTON  PHILLIPS</v>
      </c>
      <c r="N8" s="96" t="s">
        <v>133</v>
      </c>
      <c r="O8" s="97" t="s">
        <v>103</v>
      </c>
      <c r="P8" s="98" t="s">
        <v>4</v>
      </c>
      <c r="Q8" s="118" t="str">
        <f t="shared" si="1"/>
        <v>JAKE  RUDE</v>
      </c>
      <c r="R8" s="99" t="s">
        <v>139</v>
      </c>
      <c r="S8" s="100" t="s">
        <v>18</v>
      </c>
      <c r="T8" s="117">
        <v>0.4513888888888889</v>
      </c>
      <c r="U8" s="76" t="s">
        <v>39</v>
      </c>
      <c r="V8" s="76" t="s">
        <v>206</v>
      </c>
      <c r="W8" s="92" t="s">
        <v>10</v>
      </c>
      <c r="X8" s="78" t="str">
        <f t="shared" ref="X8:X9" si="4">CONCATENATE(Y8,"  ",Z8)</f>
        <v>PAYTON  YEE</v>
      </c>
      <c r="Y8" s="92" t="s">
        <v>131</v>
      </c>
      <c r="Z8" s="101" t="s">
        <v>30</v>
      </c>
      <c r="AA8" s="102" t="s">
        <v>17</v>
      </c>
      <c r="AB8" s="78" t="str">
        <f t="shared" si="2"/>
        <v>JUSTIN  GUZMAN</v>
      </c>
      <c r="AC8" s="102" t="s">
        <v>155</v>
      </c>
      <c r="AD8" s="103" t="s">
        <v>33</v>
      </c>
      <c r="AE8" s="90" t="s">
        <v>11</v>
      </c>
      <c r="AF8" s="78" t="str">
        <f t="shared" si="3"/>
        <v>ETHAN  LAVACCARE</v>
      </c>
      <c r="AG8" s="90" t="s">
        <v>158</v>
      </c>
      <c r="AH8" s="91" t="s">
        <v>24</v>
      </c>
      <c r="AI8" s="72"/>
      <c r="AJ8" s="116"/>
      <c r="AK8" s="110"/>
    </row>
    <row r="9" spans="1:42">
      <c r="A9" s="124" t="s">
        <v>37</v>
      </c>
      <c r="B9" s="76" t="s">
        <v>75</v>
      </c>
      <c r="C9" s="71">
        <v>0.45833333333333331</v>
      </c>
      <c r="D9" s="94" t="s">
        <v>2</v>
      </c>
      <c r="E9" s="78" t="str">
        <f t="shared" si="0"/>
        <v>BEN  CYR</v>
      </c>
      <c r="F9" s="94" t="s">
        <v>120</v>
      </c>
      <c r="G9" s="94" t="s">
        <v>112</v>
      </c>
      <c r="H9" s="95" t="s">
        <v>9</v>
      </c>
      <c r="I9" s="73" t="str">
        <f t="shared" ref="I9:I12" si="5">CONCATENATE(J9,"  ",K9)</f>
        <v>JAYME  FRENCH</v>
      </c>
      <c r="J9" s="95" t="s">
        <v>169</v>
      </c>
      <c r="K9" s="95" t="s">
        <v>170</v>
      </c>
      <c r="L9" s="96" t="s">
        <v>0</v>
      </c>
      <c r="M9" s="78" t="str">
        <f t="shared" ref="M9:M12" si="6">CONCATENATE(N9, "  ",O9)</f>
        <v>COLE  HOPPING</v>
      </c>
      <c r="N9" s="96" t="s">
        <v>134</v>
      </c>
      <c r="O9" s="97" t="s">
        <v>104</v>
      </c>
      <c r="P9" s="98" t="s">
        <v>4</v>
      </c>
      <c r="Q9" s="118" t="str">
        <f t="shared" si="1"/>
        <v>JALEN  BICKETT</v>
      </c>
      <c r="R9" s="99" t="s">
        <v>140</v>
      </c>
      <c r="S9" s="100" t="s">
        <v>19</v>
      </c>
      <c r="T9" s="117">
        <v>0.45833333333333331</v>
      </c>
      <c r="U9" s="76" t="s">
        <v>39</v>
      </c>
      <c r="V9" s="76" t="s">
        <v>206</v>
      </c>
      <c r="W9" s="92" t="s">
        <v>10</v>
      </c>
      <c r="X9" s="78" t="str">
        <f t="shared" si="4"/>
        <v>BRENDEN  GILBERT</v>
      </c>
      <c r="Y9" s="92" t="s">
        <v>132</v>
      </c>
      <c r="Z9" s="101" t="s">
        <v>31</v>
      </c>
      <c r="AA9" s="102" t="s">
        <v>17</v>
      </c>
      <c r="AB9" s="78" t="str">
        <f t="shared" si="2"/>
        <v>VICTOR  ALVAREZ</v>
      </c>
      <c r="AC9" s="102" t="s">
        <v>156</v>
      </c>
      <c r="AD9" s="103" t="s">
        <v>34</v>
      </c>
      <c r="AE9" s="90" t="s">
        <v>11</v>
      </c>
      <c r="AF9" s="78" t="str">
        <f t="shared" si="3"/>
        <v>PATRICK  CRAMPTON</v>
      </c>
      <c r="AG9" s="90" t="s">
        <v>159</v>
      </c>
      <c r="AH9" s="91" t="s">
        <v>25</v>
      </c>
      <c r="AI9" s="72"/>
      <c r="AJ9" s="116"/>
      <c r="AK9" s="110"/>
    </row>
    <row r="10" spans="1:42">
      <c r="A10" s="124" t="s">
        <v>37</v>
      </c>
      <c r="B10" s="76" t="s">
        <v>75</v>
      </c>
      <c r="C10" s="71">
        <v>0.46527777777777773</v>
      </c>
      <c r="D10" s="94" t="s">
        <v>2</v>
      </c>
      <c r="E10" s="78" t="str">
        <f t="shared" si="0"/>
        <v>RYAN  DULIN</v>
      </c>
      <c r="F10" s="94" t="s">
        <v>121</v>
      </c>
      <c r="G10" s="94" t="s">
        <v>113</v>
      </c>
      <c r="H10" s="95" t="s">
        <v>9</v>
      </c>
      <c r="I10" s="73" t="str">
        <f t="shared" si="5"/>
        <v>CONNOR  JOSEPHSON</v>
      </c>
      <c r="J10" s="95" t="s">
        <v>146</v>
      </c>
      <c r="K10" s="95" t="s">
        <v>171</v>
      </c>
      <c r="L10" s="96" t="s">
        <v>0</v>
      </c>
      <c r="M10" s="78" t="str">
        <f t="shared" si="6"/>
        <v>COOPER  THELERITIS</v>
      </c>
      <c r="N10" s="96" t="s">
        <v>135</v>
      </c>
      <c r="O10" s="97" t="s">
        <v>105</v>
      </c>
      <c r="P10" s="98" t="s">
        <v>4</v>
      </c>
      <c r="Q10" s="118" t="str">
        <f t="shared" si="1"/>
        <v>GRANT  WASSON</v>
      </c>
      <c r="R10" s="99" t="s">
        <v>141</v>
      </c>
      <c r="S10" s="100" t="s">
        <v>20</v>
      </c>
      <c r="T10" s="117">
        <v>0.46527777777777773</v>
      </c>
      <c r="U10" s="72"/>
      <c r="V10" s="72"/>
      <c r="W10" s="72"/>
      <c r="X10" s="72"/>
      <c r="Y10" s="72"/>
      <c r="Z10" s="72"/>
      <c r="AA10" s="72"/>
      <c r="AB10" s="72"/>
      <c r="AC10" s="72"/>
      <c r="AD10" s="72"/>
      <c r="AE10" s="72"/>
      <c r="AF10" s="72"/>
      <c r="AG10" s="72"/>
      <c r="AH10" s="72"/>
      <c r="AI10" s="72"/>
      <c r="AJ10" s="116"/>
      <c r="AK10" s="110"/>
      <c r="AN10" s="74"/>
    </row>
    <row r="11" spans="1:42">
      <c r="A11" s="124" t="s">
        <v>37</v>
      </c>
      <c r="B11" s="76" t="s">
        <v>75</v>
      </c>
      <c r="C11" s="71">
        <v>0.47222222222222227</v>
      </c>
      <c r="D11" s="94" t="s">
        <v>2</v>
      </c>
      <c r="E11" s="78" t="str">
        <f t="shared" si="0"/>
        <v>AYDIN  FOLKER</v>
      </c>
      <c r="F11" s="94" t="s">
        <v>122</v>
      </c>
      <c r="G11" s="94" t="s">
        <v>123</v>
      </c>
      <c r="H11" s="95" t="s">
        <v>9</v>
      </c>
      <c r="I11" s="73" t="str">
        <f t="shared" si="5"/>
        <v>HUNTER   BRUNKOW</v>
      </c>
      <c r="J11" s="95" t="s">
        <v>172</v>
      </c>
      <c r="K11" s="95" t="s">
        <v>173</v>
      </c>
      <c r="L11" s="96" t="s">
        <v>0</v>
      </c>
      <c r="M11" s="78" t="str">
        <f t="shared" si="6"/>
        <v>CALVIN  PETERSON</v>
      </c>
      <c r="N11" s="96" t="s">
        <v>136</v>
      </c>
      <c r="O11" s="97" t="s">
        <v>138</v>
      </c>
      <c r="P11" s="98" t="s">
        <v>4</v>
      </c>
      <c r="Q11" s="118" t="str">
        <f t="shared" si="1"/>
        <v>BRAYDEN  SCHULZ</v>
      </c>
      <c r="R11" s="99" t="s">
        <v>142</v>
      </c>
      <c r="S11" s="100" t="s">
        <v>21</v>
      </c>
      <c r="T11" s="117">
        <v>0.47222222222222227</v>
      </c>
      <c r="U11" s="72"/>
      <c r="V11" s="72"/>
      <c r="W11" s="72"/>
      <c r="X11" s="72"/>
      <c r="Y11" s="72"/>
      <c r="Z11" s="72"/>
      <c r="AA11" s="72"/>
      <c r="AB11" s="72"/>
      <c r="AC11" s="72"/>
      <c r="AD11" s="72"/>
      <c r="AE11" s="72"/>
      <c r="AF11" s="72"/>
      <c r="AG11" s="72"/>
      <c r="AH11" s="72"/>
      <c r="AI11" s="72"/>
      <c r="AJ11" s="116"/>
      <c r="AK11" s="110"/>
    </row>
    <row r="12" spans="1:42" ht="17" thickBot="1">
      <c r="A12" s="125" t="s">
        <v>37</v>
      </c>
      <c r="B12" s="126" t="s">
        <v>75</v>
      </c>
      <c r="C12" s="127">
        <v>0.47916666666666669</v>
      </c>
      <c r="D12" s="128" t="s">
        <v>2</v>
      </c>
      <c r="E12" s="129" t="str">
        <f t="shared" si="0"/>
        <v>JACK  LOCKARD</v>
      </c>
      <c r="F12" s="128" t="s">
        <v>124</v>
      </c>
      <c r="G12" s="128" t="s">
        <v>125</v>
      </c>
      <c r="H12" s="130" t="s">
        <v>9</v>
      </c>
      <c r="I12" s="131" t="str">
        <f t="shared" si="5"/>
        <v>EVAN   DIETZ</v>
      </c>
      <c r="J12" s="130" t="s">
        <v>174</v>
      </c>
      <c r="K12" s="130" t="s">
        <v>175</v>
      </c>
      <c r="L12" s="132" t="s">
        <v>0</v>
      </c>
      <c r="M12" s="129" t="str">
        <f t="shared" si="6"/>
        <v>LORIN  PETERSON</v>
      </c>
      <c r="N12" s="132" t="s">
        <v>137</v>
      </c>
      <c r="O12" s="133" t="s">
        <v>138</v>
      </c>
      <c r="P12" s="134" t="s">
        <v>4</v>
      </c>
      <c r="Q12" s="135" t="str">
        <f t="shared" si="1"/>
        <v>LOGAN  WUNDERLICH</v>
      </c>
      <c r="R12" s="99" t="s">
        <v>143</v>
      </c>
      <c r="S12" s="100" t="s">
        <v>22</v>
      </c>
      <c r="T12" s="119">
        <v>0.47916666666666669</v>
      </c>
      <c r="U12" s="120"/>
      <c r="V12" s="120"/>
      <c r="W12" s="120"/>
      <c r="X12" s="120"/>
      <c r="Y12" s="120"/>
      <c r="Z12" s="120"/>
      <c r="AA12" s="120"/>
      <c r="AB12" s="120"/>
      <c r="AC12" s="120"/>
      <c r="AD12" s="120"/>
      <c r="AE12" s="120"/>
      <c r="AF12" s="120"/>
      <c r="AG12" s="120"/>
      <c r="AH12" s="120"/>
      <c r="AI12" s="120"/>
      <c r="AJ12" s="121"/>
      <c r="AK12" s="110"/>
    </row>
    <row r="13" spans="1:42">
      <c r="A13" s="74"/>
      <c r="B13" s="74"/>
      <c r="C13" s="104"/>
      <c r="D13" s="105"/>
      <c r="E13" s="105"/>
      <c r="F13" s="105"/>
      <c r="G13" s="105"/>
      <c r="H13" s="105"/>
      <c r="I13" s="105"/>
      <c r="J13" s="105"/>
      <c r="K13" s="105"/>
      <c r="L13" s="105"/>
      <c r="M13" s="105"/>
      <c r="N13" s="105"/>
      <c r="O13" s="105"/>
      <c r="P13" s="74"/>
      <c r="Q13" s="74"/>
      <c r="R13" s="74"/>
      <c r="S13" s="74"/>
      <c r="T13" s="74"/>
      <c r="U13" s="74"/>
      <c r="V13" s="74"/>
      <c r="W13" s="74"/>
      <c r="X13" s="74"/>
      <c r="Y13" s="74"/>
      <c r="Z13" s="74"/>
      <c r="AA13" s="74"/>
      <c r="AB13" s="74"/>
      <c r="AC13" s="74"/>
      <c r="AD13" s="74"/>
      <c r="AE13" s="74"/>
      <c r="AF13" s="74"/>
      <c r="AG13" s="74"/>
      <c r="AH13" s="74"/>
      <c r="AI13" s="74"/>
      <c r="AJ13" s="74"/>
      <c r="AK13" s="74"/>
    </row>
    <row r="14" spans="1:42">
      <c r="A14" s="74"/>
      <c r="B14" s="74"/>
      <c r="C14" s="104"/>
      <c r="D14" s="105"/>
      <c r="E14" s="105"/>
      <c r="F14" s="105"/>
      <c r="G14" s="105"/>
      <c r="H14" s="105"/>
      <c r="I14" s="105"/>
      <c r="J14" s="105"/>
      <c r="K14" s="105"/>
      <c r="L14" s="105"/>
      <c r="M14" s="105"/>
      <c r="N14" s="105"/>
      <c r="O14" s="105"/>
      <c r="P14" s="74"/>
      <c r="Q14" s="74"/>
      <c r="R14" s="74"/>
      <c r="S14" s="74"/>
      <c r="T14" s="74"/>
      <c r="U14" s="74"/>
      <c r="V14" s="74"/>
      <c r="W14" s="74"/>
      <c r="X14" s="74"/>
      <c r="Y14" s="74"/>
      <c r="Z14" s="74"/>
      <c r="AA14" s="74"/>
      <c r="AB14" s="74"/>
      <c r="AC14" s="74"/>
      <c r="AD14" s="74"/>
      <c r="AE14" s="74"/>
      <c r="AF14" s="74"/>
      <c r="AG14" s="74"/>
      <c r="AH14" s="74"/>
      <c r="AI14" s="74"/>
      <c r="AJ14" s="74"/>
      <c r="AK14" s="74"/>
    </row>
    <row r="15" spans="1:42">
      <c r="C15" s="106"/>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E15" s="74"/>
      <c r="AF15" s="74"/>
      <c r="AG15" s="74"/>
      <c r="AH15" s="74"/>
      <c r="AI15" s="74"/>
      <c r="AJ15" s="74"/>
    </row>
    <row r="16" spans="1:42">
      <c r="D16" s="74" t="s">
        <v>41</v>
      </c>
      <c r="E16" s="74"/>
      <c r="F16" s="74"/>
      <c r="G16" s="74"/>
      <c r="H16" s="74"/>
      <c r="I16" s="74"/>
      <c r="J16" s="74"/>
      <c r="K16" s="74"/>
      <c r="L16" s="74"/>
      <c r="M16" s="74"/>
      <c r="N16" s="74"/>
      <c r="O16" s="74"/>
      <c r="P16" s="74"/>
      <c r="Q16" s="74"/>
      <c r="R16" s="74"/>
      <c r="S16" s="74"/>
      <c r="T16" s="74"/>
      <c r="U16" s="74"/>
      <c r="V16" s="74"/>
      <c r="W16" s="74" t="s">
        <v>13</v>
      </c>
      <c r="X16" s="74"/>
      <c r="Y16" s="74"/>
      <c r="Z16" s="74"/>
      <c r="AA16" s="74"/>
      <c r="AB16" s="74"/>
      <c r="AC16" s="74"/>
      <c r="AE16" s="74"/>
      <c r="AF16" s="74"/>
      <c r="AG16" s="74"/>
      <c r="AH16" s="74"/>
      <c r="AI16" s="74"/>
      <c r="AJ16" s="74"/>
    </row>
    <row r="17" spans="1:37">
      <c r="A17" s="107" t="s">
        <v>35</v>
      </c>
      <c r="B17" s="107" t="s">
        <v>204</v>
      </c>
      <c r="C17" s="108"/>
      <c r="D17" s="108" t="s">
        <v>12</v>
      </c>
      <c r="E17" s="108"/>
      <c r="F17" s="108"/>
      <c r="G17" s="108"/>
      <c r="H17" s="108"/>
      <c r="I17" s="108"/>
      <c r="J17" s="108"/>
      <c r="K17" s="108"/>
      <c r="L17" s="108"/>
      <c r="M17" s="108"/>
      <c r="N17" s="108"/>
      <c r="O17" s="108"/>
      <c r="P17" s="108"/>
      <c r="Q17" s="108"/>
      <c r="R17" s="74"/>
      <c r="S17" s="74"/>
      <c r="T17" s="108"/>
      <c r="U17" s="107" t="s">
        <v>35</v>
      </c>
      <c r="V17" s="107" t="s">
        <v>204</v>
      </c>
      <c r="W17" s="108" t="s">
        <v>13</v>
      </c>
      <c r="X17" s="108"/>
      <c r="Y17" s="108"/>
      <c r="Z17" s="108"/>
      <c r="AA17" s="108"/>
      <c r="AB17" s="108"/>
      <c r="AC17" s="108"/>
      <c r="AD17" s="108"/>
      <c r="AE17" s="108"/>
      <c r="AF17" s="108"/>
      <c r="AG17" s="108"/>
      <c r="AH17" s="108"/>
      <c r="AI17" s="108"/>
      <c r="AJ17" s="108"/>
      <c r="AK17" s="72"/>
    </row>
    <row r="18" spans="1:37">
      <c r="A18" s="142" t="s">
        <v>71</v>
      </c>
      <c r="B18" s="142" t="s">
        <v>75</v>
      </c>
      <c r="C18" s="71">
        <v>0.41666666666666669</v>
      </c>
      <c r="D18" s="94" t="s">
        <v>2</v>
      </c>
      <c r="E18" s="140" t="s">
        <v>237</v>
      </c>
      <c r="F18" s="72"/>
      <c r="G18" s="72"/>
      <c r="H18" s="77" t="s">
        <v>8</v>
      </c>
      <c r="I18" s="72" t="s">
        <v>238</v>
      </c>
      <c r="J18" s="72"/>
      <c r="K18" s="72"/>
      <c r="L18" s="80" t="s">
        <v>14</v>
      </c>
      <c r="M18" s="72" t="s">
        <v>179</v>
      </c>
      <c r="N18" s="72"/>
      <c r="O18" s="72"/>
      <c r="P18" s="81" t="s">
        <v>1</v>
      </c>
      <c r="Q18" s="72" t="s">
        <v>248</v>
      </c>
      <c r="R18" s="72"/>
      <c r="S18" s="72"/>
      <c r="T18" s="71">
        <v>0.41666666666666669</v>
      </c>
      <c r="U18" s="76" t="s">
        <v>38</v>
      </c>
      <c r="V18" s="76" t="s">
        <v>205</v>
      </c>
      <c r="W18" s="84" t="s">
        <v>3</v>
      </c>
      <c r="X18" s="72" t="s">
        <v>267</v>
      </c>
      <c r="Y18" s="72"/>
      <c r="Z18" s="72"/>
      <c r="AA18" s="86" t="s">
        <v>6</v>
      </c>
      <c r="AB18" s="72" t="s">
        <v>272</v>
      </c>
      <c r="AC18" s="72"/>
      <c r="AD18" s="72"/>
      <c r="AE18" s="88" t="s">
        <v>7</v>
      </c>
      <c r="AF18" s="72" t="s">
        <v>279</v>
      </c>
      <c r="AG18" s="72"/>
      <c r="AH18" s="72"/>
      <c r="AI18" s="72"/>
      <c r="AJ18" s="72"/>
    </row>
    <row r="19" spans="1:37">
      <c r="A19" s="142" t="s">
        <v>71</v>
      </c>
      <c r="B19" s="142" t="s">
        <v>75</v>
      </c>
      <c r="C19" s="71">
        <v>0.4236111111111111</v>
      </c>
      <c r="D19" s="94" t="s">
        <v>2</v>
      </c>
      <c r="E19" s="140" t="s">
        <v>244</v>
      </c>
      <c r="F19" s="72"/>
      <c r="G19" s="72"/>
      <c r="H19" s="77" t="s">
        <v>8</v>
      </c>
      <c r="I19" s="72" t="s">
        <v>239</v>
      </c>
      <c r="J19" s="72"/>
      <c r="K19" s="72"/>
      <c r="L19" s="80" t="s">
        <v>14</v>
      </c>
      <c r="M19" s="72" t="s">
        <v>181</v>
      </c>
      <c r="N19" s="72"/>
      <c r="O19" s="72"/>
      <c r="P19" s="81" t="s">
        <v>1</v>
      </c>
      <c r="Q19" s="72" t="s">
        <v>249</v>
      </c>
      <c r="R19" s="72"/>
      <c r="S19" s="72"/>
      <c r="T19" s="71">
        <v>0.4236111111111111</v>
      </c>
      <c r="U19" s="76" t="s">
        <v>38</v>
      </c>
      <c r="V19" s="76" t="s">
        <v>205</v>
      </c>
      <c r="W19" s="84" t="s">
        <v>3</v>
      </c>
      <c r="X19" s="72" t="s">
        <v>268</v>
      </c>
      <c r="Y19" s="72"/>
      <c r="Z19" s="72"/>
      <c r="AA19" s="86" t="s">
        <v>6</v>
      </c>
      <c r="AB19" s="72" t="s">
        <v>273</v>
      </c>
      <c r="AC19" s="72"/>
      <c r="AD19" s="72"/>
      <c r="AE19" s="88" t="s">
        <v>7</v>
      </c>
      <c r="AF19" s="72" t="s">
        <v>280</v>
      </c>
      <c r="AG19" s="72"/>
      <c r="AH19" s="72"/>
      <c r="AI19" s="72"/>
      <c r="AJ19" s="72"/>
    </row>
    <row r="20" spans="1:37">
      <c r="A20" s="142" t="s">
        <v>71</v>
      </c>
      <c r="B20" s="142" t="s">
        <v>75</v>
      </c>
      <c r="C20" s="71">
        <v>0.43055555555555558</v>
      </c>
      <c r="D20" s="94" t="s">
        <v>2</v>
      </c>
      <c r="E20" s="140" t="s">
        <v>245</v>
      </c>
      <c r="F20" s="72"/>
      <c r="G20" s="72"/>
      <c r="H20" s="77" t="s">
        <v>8</v>
      </c>
      <c r="I20" s="72" t="s">
        <v>240</v>
      </c>
      <c r="J20" s="72"/>
      <c r="K20" s="72"/>
      <c r="L20" s="80" t="s">
        <v>14</v>
      </c>
      <c r="M20" s="72" t="s">
        <v>182</v>
      </c>
      <c r="N20" s="72"/>
      <c r="O20" s="72"/>
      <c r="P20" s="81" t="s">
        <v>1</v>
      </c>
      <c r="Q20" s="72" t="s">
        <v>250</v>
      </c>
      <c r="R20" s="72"/>
      <c r="S20" s="72"/>
      <c r="T20" s="71">
        <v>0.43055555555555558</v>
      </c>
      <c r="U20" s="76" t="s">
        <v>38</v>
      </c>
      <c r="V20" s="76" t="s">
        <v>205</v>
      </c>
      <c r="W20" s="84" t="s">
        <v>3</v>
      </c>
      <c r="X20" s="72" t="s">
        <v>203</v>
      </c>
      <c r="Y20" s="72"/>
      <c r="Z20" s="72"/>
      <c r="AA20" s="86" t="s">
        <v>6</v>
      </c>
      <c r="AB20" s="72" t="s">
        <v>274</v>
      </c>
      <c r="AC20" s="72"/>
      <c r="AD20" s="72"/>
      <c r="AE20" s="88" t="s">
        <v>7</v>
      </c>
      <c r="AF20" s="72" t="s">
        <v>281</v>
      </c>
      <c r="AG20" s="72"/>
      <c r="AH20" s="72"/>
      <c r="AI20" s="72"/>
      <c r="AJ20" s="72"/>
    </row>
    <row r="21" spans="1:37">
      <c r="A21" s="142" t="s">
        <v>71</v>
      </c>
      <c r="B21" s="142" t="s">
        <v>75</v>
      </c>
      <c r="C21" s="71">
        <v>0.4375</v>
      </c>
      <c r="D21" s="94" t="s">
        <v>2</v>
      </c>
      <c r="E21" s="140" t="s">
        <v>246</v>
      </c>
      <c r="F21" s="72"/>
      <c r="G21" s="72"/>
      <c r="H21" s="77" t="s">
        <v>8</v>
      </c>
      <c r="I21" s="72" t="s">
        <v>242</v>
      </c>
      <c r="J21" s="72"/>
      <c r="K21" s="72"/>
      <c r="L21" s="80" t="s">
        <v>14</v>
      </c>
      <c r="M21" s="72" t="s">
        <v>180</v>
      </c>
      <c r="N21" s="72"/>
      <c r="O21" s="72"/>
      <c r="P21" s="81" t="s">
        <v>1</v>
      </c>
      <c r="Q21" s="72" t="s">
        <v>251</v>
      </c>
      <c r="R21" s="72"/>
      <c r="S21" s="72"/>
      <c r="T21" s="71">
        <v>0.4375</v>
      </c>
      <c r="U21" s="76" t="s">
        <v>38</v>
      </c>
      <c r="V21" s="76" t="s">
        <v>205</v>
      </c>
      <c r="W21" s="84" t="s">
        <v>3</v>
      </c>
      <c r="X21" s="72" t="s">
        <v>269</v>
      </c>
      <c r="Y21" s="72"/>
      <c r="Z21" s="72"/>
      <c r="AA21" s="86" t="s">
        <v>6</v>
      </c>
      <c r="AB21" s="72" t="s">
        <v>275</v>
      </c>
      <c r="AC21" s="72"/>
      <c r="AD21" s="72"/>
      <c r="AE21" s="88" t="s">
        <v>7</v>
      </c>
      <c r="AF21" s="72" t="s">
        <v>282</v>
      </c>
      <c r="AG21" s="72"/>
      <c r="AH21" s="72"/>
      <c r="AI21" s="72"/>
      <c r="AJ21" s="72"/>
    </row>
    <row r="22" spans="1:37" ht="17" thickBot="1">
      <c r="A22" s="142" t="s">
        <v>71</v>
      </c>
      <c r="B22" s="142" t="s">
        <v>75</v>
      </c>
      <c r="C22" s="71">
        <v>0.44444444444444442</v>
      </c>
      <c r="D22" s="128" t="s">
        <v>2</v>
      </c>
      <c r="E22" s="141" t="s">
        <v>247</v>
      </c>
      <c r="F22" s="72"/>
      <c r="G22" s="72"/>
      <c r="H22" s="77" t="s">
        <v>8</v>
      </c>
      <c r="I22" s="72" t="s">
        <v>243</v>
      </c>
      <c r="J22" s="72"/>
      <c r="K22" s="72"/>
      <c r="L22" s="80" t="s">
        <v>14</v>
      </c>
      <c r="M22" s="72" t="s">
        <v>178</v>
      </c>
      <c r="N22" s="72"/>
      <c r="O22" s="72"/>
      <c r="P22" s="81" t="s">
        <v>1</v>
      </c>
      <c r="Q22" s="72" t="s">
        <v>252</v>
      </c>
      <c r="R22" s="72"/>
      <c r="S22" s="72"/>
      <c r="T22" s="71">
        <v>0.44444444444444442</v>
      </c>
      <c r="U22" s="76" t="s">
        <v>39</v>
      </c>
      <c r="V22" s="76" t="s">
        <v>206</v>
      </c>
      <c r="W22" s="84" t="s">
        <v>3</v>
      </c>
      <c r="X22" s="72" t="s">
        <v>202</v>
      </c>
      <c r="Y22" s="72"/>
      <c r="Z22" s="72"/>
      <c r="AA22" s="86" t="s">
        <v>6</v>
      </c>
      <c r="AB22" s="72" t="s">
        <v>276</v>
      </c>
      <c r="AC22" s="72"/>
      <c r="AD22" s="72"/>
      <c r="AE22" s="90" t="s">
        <v>11</v>
      </c>
      <c r="AF22" s="72" t="s">
        <v>283</v>
      </c>
      <c r="AG22" s="72"/>
      <c r="AH22" s="72"/>
      <c r="AI22" s="72"/>
      <c r="AJ22" s="72"/>
    </row>
    <row r="23" spans="1:37">
      <c r="A23" s="72" t="s">
        <v>37</v>
      </c>
      <c r="B23" s="72" t="s">
        <v>266</v>
      </c>
      <c r="C23" s="71">
        <v>0.4513888888888889</v>
      </c>
      <c r="D23" s="95" t="s">
        <v>9</v>
      </c>
      <c r="E23" s="72" t="s">
        <v>257</v>
      </c>
      <c r="F23" s="72"/>
      <c r="G23" s="72"/>
      <c r="H23" s="136" t="s">
        <v>5</v>
      </c>
      <c r="I23" s="72" t="s">
        <v>209</v>
      </c>
      <c r="J23" s="72"/>
      <c r="K23" s="72"/>
      <c r="L23" s="98" t="s">
        <v>4</v>
      </c>
      <c r="M23" s="72" t="s">
        <v>253</v>
      </c>
      <c r="N23" s="72"/>
      <c r="O23" s="72"/>
      <c r="P23" s="96" t="s">
        <v>0</v>
      </c>
      <c r="Q23" s="72" t="s">
        <v>261</v>
      </c>
      <c r="R23" s="72"/>
      <c r="S23" s="72"/>
      <c r="T23" s="71">
        <v>0.4513888888888889</v>
      </c>
      <c r="U23" s="76" t="s">
        <v>39</v>
      </c>
      <c r="V23" s="76" t="s">
        <v>206</v>
      </c>
      <c r="W23" s="92" t="s">
        <v>10</v>
      </c>
      <c r="X23" s="72" t="s">
        <v>270</v>
      </c>
      <c r="Y23" s="72"/>
      <c r="Z23" s="72"/>
      <c r="AA23" s="102" t="s">
        <v>17</v>
      </c>
      <c r="AB23" s="72" t="s">
        <v>277</v>
      </c>
      <c r="AC23" s="72"/>
      <c r="AD23" s="72"/>
      <c r="AE23" s="90" t="s">
        <v>11</v>
      </c>
      <c r="AF23" s="72" t="s">
        <v>284</v>
      </c>
      <c r="AG23" s="72"/>
      <c r="AH23" s="72"/>
      <c r="AI23" s="72"/>
      <c r="AJ23" s="72"/>
    </row>
    <row r="24" spans="1:37">
      <c r="A24" s="72" t="s">
        <v>37</v>
      </c>
      <c r="B24" s="72" t="s">
        <v>266</v>
      </c>
      <c r="C24" s="71">
        <v>0.45833333333333331</v>
      </c>
      <c r="D24" s="95" t="s">
        <v>9</v>
      </c>
      <c r="E24" s="72" t="s">
        <v>241</v>
      </c>
      <c r="F24" s="72"/>
      <c r="G24" s="72"/>
      <c r="H24" s="136" t="s">
        <v>5</v>
      </c>
      <c r="I24" s="72" t="s">
        <v>208</v>
      </c>
      <c r="J24" s="72"/>
      <c r="K24" s="72"/>
      <c r="L24" s="98" t="s">
        <v>4</v>
      </c>
      <c r="M24" s="72" t="s">
        <v>254</v>
      </c>
      <c r="N24" s="72"/>
      <c r="O24" s="72"/>
      <c r="P24" s="96" t="s">
        <v>0</v>
      </c>
      <c r="Q24" s="72" t="s">
        <v>262</v>
      </c>
      <c r="R24" s="72"/>
      <c r="S24" s="72"/>
      <c r="T24" s="71">
        <v>0.45833333333333331</v>
      </c>
      <c r="U24" s="76" t="s">
        <v>39</v>
      </c>
      <c r="V24" s="76" t="s">
        <v>206</v>
      </c>
      <c r="W24" s="92" t="s">
        <v>10</v>
      </c>
      <c r="X24" s="72" t="s">
        <v>271</v>
      </c>
      <c r="Y24" s="72"/>
      <c r="Z24" s="72"/>
      <c r="AA24" s="102" t="s">
        <v>17</v>
      </c>
      <c r="AB24" s="72" t="s">
        <v>278</v>
      </c>
      <c r="AC24" s="72"/>
      <c r="AD24" s="72"/>
      <c r="AE24" s="90" t="s">
        <v>11</v>
      </c>
      <c r="AF24" s="72" t="s">
        <v>285</v>
      </c>
      <c r="AG24" s="72"/>
      <c r="AH24" s="72"/>
      <c r="AI24" s="92" t="s">
        <v>10</v>
      </c>
      <c r="AJ24" s="72" t="s">
        <v>177</v>
      </c>
    </row>
    <row r="25" spans="1:37">
      <c r="A25" s="72" t="s">
        <v>37</v>
      </c>
      <c r="B25" s="72" t="s">
        <v>266</v>
      </c>
      <c r="C25" s="71">
        <v>0.46527777777777773</v>
      </c>
      <c r="D25" s="95" t="s">
        <v>9</v>
      </c>
      <c r="E25" s="72" t="s">
        <v>258</v>
      </c>
      <c r="F25" s="72"/>
      <c r="G25" s="72"/>
      <c r="H25" s="136" t="s">
        <v>5</v>
      </c>
      <c r="I25" s="72" t="s">
        <v>211</v>
      </c>
      <c r="J25" s="72"/>
      <c r="K25" s="72"/>
      <c r="L25" s="98" t="s">
        <v>4</v>
      </c>
      <c r="M25" s="72" t="s">
        <v>255</v>
      </c>
      <c r="N25" s="72"/>
      <c r="O25" s="72"/>
      <c r="P25" s="96" t="s">
        <v>0</v>
      </c>
      <c r="Q25" s="72" t="s">
        <v>263</v>
      </c>
      <c r="R25" s="72"/>
      <c r="S25" s="72"/>
      <c r="T25" s="71">
        <v>0.46527777777777773</v>
      </c>
      <c r="U25" s="72"/>
      <c r="V25" s="72"/>
      <c r="W25" s="72"/>
      <c r="X25" s="72"/>
      <c r="Y25" s="72"/>
      <c r="Z25" s="72"/>
      <c r="AA25" s="72"/>
      <c r="AB25" s="72"/>
      <c r="AC25" s="72"/>
      <c r="AD25" s="72"/>
      <c r="AE25" s="72"/>
      <c r="AF25" s="72"/>
      <c r="AG25" s="72"/>
      <c r="AH25" s="72"/>
      <c r="AI25" s="72"/>
      <c r="AJ25" s="72"/>
    </row>
    <row r="26" spans="1:37">
      <c r="A26" s="72" t="s">
        <v>37</v>
      </c>
      <c r="B26" s="72" t="s">
        <v>266</v>
      </c>
      <c r="C26" s="71">
        <v>0.47222222222222227</v>
      </c>
      <c r="D26" s="95" t="s">
        <v>9</v>
      </c>
      <c r="E26" s="72" t="s">
        <v>259</v>
      </c>
      <c r="F26" s="72"/>
      <c r="G26" s="72"/>
      <c r="H26" s="136" t="s">
        <v>5</v>
      </c>
      <c r="I26" s="72" t="s">
        <v>210</v>
      </c>
      <c r="J26" s="72"/>
      <c r="K26" s="72"/>
      <c r="L26" s="98" t="s">
        <v>4</v>
      </c>
      <c r="M26" s="72" t="s">
        <v>256</v>
      </c>
      <c r="N26" s="72"/>
      <c r="O26" s="72"/>
      <c r="P26" s="96" t="s">
        <v>0</v>
      </c>
      <c r="Q26" s="72" t="s">
        <v>264</v>
      </c>
      <c r="R26" s="72"/>
      <c r="S26" s="72"/>
      <c r="T26" s="71">
        <v>0.47222222222222227</v>
      </c>
      <c r="U26" s="72"/>
      <c r="V26" s="72"/>
      <c r="W26" s="72"/>
      <c r="X26" s="72"/>
      <c r="Y26" s="72"/>
      <c r="Z26" s="72"/>
      <c r="AA26" s="72"/>
      <c r="AB26" s="72"/>
      <c r="AC26" s="72"/>
      <c r="AD26" s="72"/>
      <c r="AE26" s="72"/>
      <c r="AF26" s="72"/>
      <c r="AG26" s="72"/>
      <c r="AH26" s="72"/>
      <c r="AI26" s="72"/>
      <c r="AJ26" s="72"/>
    </row>
    <row r="27" spans="1:37" ht="17" thickBot="1">
      <c r="A27" s="72" t="s">
        <v>37</v>
      </c>
      <c r="B27" s="72" t="s">
        <v>266</v>
      </c>
      <c r="C27" s="71">
        <v>0.47916666666666669</v>
      </c>
      <c r="D27" s="130" t="s">
        <v>9</v>
      </c>
      <c r="E27" s="72" t="s">
        <v>260</v>
      </c>
      <c r="F27" s="72"/>
      <c r="G27" s="72"/>
      <c r="H27" s="136" t="s">
        <v>5</v>
      </c>
      <c r="I27" s="72" t="s">
        <v>212</v>
      </c>
      <c r="J27" s="72"/>
      <c r="K27" s="72"/>
      <c r="L27" s="134" t="s">
        <v>4</v>
      </c>
      <c r="M27" s="72"/>
      <c r="N27" s="72"/>
      <c r="O27" s="72"/>
      <c r="P27" s="132" t="s">
        <v>0</v>
      </c>
      <c r="Q27" s="72" t="s">
        <v>265</v>
      </c>
      <c r="R27" s="72"/>
      <c r="S27" s="72"/>
      <c r="T27" s="71">
        <v>0.47916666666666669</v>
      </c>
      <c r="U27" s="72"/>
      <c r="V27" s="72"/>
      <c r="W27" s="72"/>
      <c r="X27" s="72"/>
      <c r="Y27" s="72"/>
      <c r="Z27" s="72"/>
      <c r="AA27" s="72"/>
      <c r="AB27" s="72"/>
      <c r="AC27" s="72"/>
      <c r="AD27" s="72"/>
      <c r="AE27" s="72"/>
      <c r="AF27" s="72"/>
      <c r="AG27" s="72"/>
      <c r="AH27" s="72"/>
      <c r="AI27" s="72"/>
      <c r="AJ27" s="72"/>
    </row>
    <row r="28" spans="1:37">
      <c r="A28" s="72"/>
      <c r="B28" s="72"/>
      <c r="C28" s="72"/>
      <c r="D28" s="72"/>
      <c r="E28" s="72"/>
      <c r="F28" s="72"/>
      <c r="G28" s="72"/>
      <c r="H28" s="72"/>
      <c r="I28" s="72"/>
      <c r="J28" s="72"/>
      <c r="K28" s="72"/>
      <c r="L28" s="72"/>
      <c r="M28" s="72"/>
      <c r="N28" s="72"/>
      <c r="O28" s="72"/>
      <c r="P28" s="72"/>
      <c r="Q28" s="72"/>
      <c r="R28" s="72"/>
      <c r="S28" s="72"/>
      <c r="T28" s="72"/>
      <c r="U28" s="72"/>
      <c r="V28" s="72"/>
      <c r="W28" s="72"/>
      <c r="X28" s="72"/>
      <c r="Y28" s="72"/>
      <c r="Z28" s="72"/>
      <c r="AA28" s="72"/>
      <c r="AB28" s="72"/>
      <c r="AC28" s="72"/>
      <c r="AD28" s="72"/>
      <c r="AE28" s="72"/>
      <c r="AF28" s="72"/>
      <c r="AG28" s="72"/>
      <c r="AH28" s="72"/>
      <c r="AI28" s="72"/>
      <c r="AJ28" s="72"/>
    </row>
    <row r="31" spans="1:37">
      <c r="D31" s="74" t="s">
        <v>207</v>
      </c>
      <c r="E31" s="74"/>
      <c r="F31" s="74"/>
      <c r="G31" s="74"/>
      <c r="H31" s="74"/>
      <c r="I31" s="74"/>
      <c r="J31" s="74"/>
      <c r="K31" s="74"/>
      <c r="L31" s="74"/>
      <c r="M31" s="74"/>
      <c r="N31" s="74"/>
      <c r="O31" s="74"/>
      <c r="P31" s="74"/>
      <c r="Q31" s="74"/>
      <c r="R31" s="74"/>
      <c r="S31" s="74"/>
      <c r="T31" s="74"/>
      <c r="U31" s="74"/>
      <c r="V31" s="74"/>
      <c r="W31" s="74" t="s">
        <v>13</v>
      </c>
      <c r="X31" s="74"/>
      <c r="Y31" s="74"/>
      <c r="Z31" s="74"/>
      <c r="AA31" s="74"/>
      <c r="AB31" s="74"/>
      <c r="AC31" s="74"/>
      <c r="AE31" s="74"/>
      <c r="AF31" s="74"/>
      <c r="AG31" s="74"/>
      <c r="AH31" s="74"/>
      <c r="AI31" s="74"/>
      <c r="AJ31" s="74"/>
    </row>
    <row r="32" spans="1:37">
      <c r="A32" s="107" t="s">
        <v>35</v>
      </c>
      <c r="B32" s="107" t="s">
        <v>204</v>
      </c>
      <c r="C32" s="108"/>
      <c r="D32" s="108" t="s">
        <v>12</v>
      </c>
      <c r="E32" s="108"/>
      <c r="F32" s="108"/>
      <c r="G32" s="108"/>
      <c r="H32" s="108"/>
      <c r="I32" s="108"/>
      <c r="J32" s="108"/>
      <c r="K32" s="108"/>
      <c r="L32" s="108"/>
      <c r="M32" s="108"/>
      <c r="N32" s="108"/>
      <c r="O32" s="108"/>
      <c r="P32" s="108"/>
      <c r="Q32" s="108"/>
      <c r="R32" s="74"/>
      <c r="S32" s="74"/>
      <c r="T32" s="108"/>
      <c r="U32" s="107" t="s">
        <v>35</v>
      </c>
      <c r="V32" s="107" t="s">
        <v>204</v>
      </c>
      <c r="W32" s="108" t="s">
        <v>13</v>
      </c>
      <c r="X32" s="108"/>
      <c r="Y32" s="108"/>
      <c r="Z32" s="108"/>
      <c r="AA32" s="108"/>
      <c r="AB32" s="108"/>
      <c r="AC32" s="108"/>
      <c r="AD32" s="108"/>
      <c r="AE32" s="108"/>
      <c r="AF32" s="108"/>
      <c r="AG32" s="108"/>
      <c r="AH32" s="108"/>
      <c r="AI32" s="108"/>
      <c r="AJ32" s="108"/>
    </row>
    <row r="33" spans="1:36">
      <c r="A33" s="72" t="s">
        <v>75</v>
      </c>
      <c r="B33" s="72" t="s">
        <v>299</v>
      </c>
      <c r="C33" s="71">
        <v>0.41666666666666669</v>
      </c>
      <c r="D33" s="80" t="s">
        <v>14</v>
      </c>
      <c r="E33" s="72" t="s">
        <v>291</v>
      </c>
      <c r="F33" s="72"/>
      <c r="G33" s="72"/>
      <c r="H33" s="77" t="s">
        <v>8</v>
      </c>
      <c r="I33" s="72" t="s">
        <v>240</v>
      </c>
      <c r="J33" s="72"/>
      <c r="K33" s="72"/>
      <c r="L33" s="94" t="s">
        <v>2</v>
      </c>
      <c r="M33" s="72" t="s">
        <v>237</v>
      </c>
      <c r="N33" s="72"/>
      <c r="O33" s="72"/>
      <c r="P33" s="81" t="s">
        <v>1</v>
      </c>
      <c r="Q33" s="72" t="s">
        <v>248</v>
      </c>
      <c r="R33" s="72"/>
      <c r="S33" s="72"/>
      <c r="T33" s="71">
        <v>0.41666666666666669</v>
      </c>
      <c r="U33" s="72" t="s">
        <v>300</v>
      </c>
      <c r="V33" s="72" t="s">
        <v>205</v>
      </c>
      <c r="W33" s="84" t="s">
        <v>3</v>
      </c>
      <c r="X33" s="72" t="s">
        <v>267</v>
      </c>
      <c r="Y33" s="72"/>
      <c r="Z33" s="72"/>
      <c r="AA33" s="86" t="s">
        <v>6</v>
      </c>
      <c r="AB33" s="72" t="s">
        <v>272</v>
      </c>
      <c r="AC33" s="72"/>
      <c r="AD33" s="72"/>
      <c r="AE33" s="88" t="s">
        <v>7</v>
      </c>
      <c r="AF33" s="72" t="s">
        <v>279</v>
      </c>
      <c r="AG33" s="72"/>
      <c r="AH33" s="72"/>
      <c r="AI33" s="72"/>
      <c r="AJ33" s="72"/>
    </row>
    <row r="34" spans="1:36">
      <c r="A34" s="72" t="s">
        <v>75</v>
      </c>
      <c r="B34" s="72" t="s">
        <v>299</v>
      </c>
      <c r="C34" s="71">
        <v>0.4236111111111111</v>
      </c>
      <c r="D34" s="80" t="s">
        <v>14</v>
      </c>
      <c r="E34" s="72" t="s">
        <v>182</v>
      </c>
      <c r="F34" s="72"/>
      <c r="G34" s="72"/>
      <c r="H34" s="77" t="s">
        <v>8</v>
      </c>
      <c r="I34" s="72" t="s">
        <v>239</v>
      </c>
      <c r="J34" s="72"/>
      <c r="K34" s="72"/>
      <c r="L34" s="94" t="s">
        <v>2</v>
      </c>
      <c r="M34" s="72" t="s">
        <v>245</v>
      </c>
      <c r="N34" s="72"/>
      <c r="O34" s="72"/>
      <c r="P34" s="81" t="s">
        <v>1</v>
      </c>
      <c r="Q34" s="72" t="s">
        <v>249</v>
      </c>
      <c r="R34" s="72"/>
      <c r="S34" s="72"/>
      <c r="T34" s="71">
        <v>0.4236111111111111</v>
      </c>
      <c r="U34" s="72" t="s">
        <v>300</v>
      </c>
      <c r="V34" s="72" t="s">
        <v>205</v>
      </c>
      <c r="W34" s="84" t="s">
        <v>3</v>
      </c>
      <c r="X34" s="72" t="s">
        <v>203</v>
      </c>
      <c r="Y34" s="72"/>
      <c r="Z34" s="72"/>
      <c r="AA34" s="86" t="s">
        <v>6</v>
      </c>
      <c r="AB34" s="72" t="s">
        <v>273</v>
      </c>
      <c r="AC34" s="72"/>
      <c r="AD34" s="72"/>
      <c r="AE34" s="88" t="s">
        <v>7</v>
      </c>
      <c r="AF34" s="72" t="s">
        <v>281</v>
      </c>
      <c r="AG34" s="72"/>
      <c r="AH34" s="72"/>
      <c r="AI34" s="72"/>
      <c r="AJ34" s="72"/>
    </row>
    <row r="35" spans="1:36">
      <c r="A35" s="72" t="s">
        <v>75</v>
      </c>
      <c r="B35" s="72" t="s">
        <v>299</v>
      </c>
      <c r="C35" s="71">
        <v>0.43055555555555558</v>
      </c>
      <c r="D35" s="80" t="s">
        <v>14</v>
      </c>
      <c r="E35" s="72" t="s">
        <v>181</v>
      </c>
      <c r="F35" s="72"/>
      <c r="G35" s="72"/>
      <c r="H35" s="77" t="s">
        <v>8</v>
      </c>
      <c r="I35" s="72" t="s">
        <v>238</v>
      </c>
      <c r="J35" s="72"/>
      <c r="K35" s="72"/>
      <c r="L35" s="94" t="s">
        <v>2</v>
      </c>
      <c r="M35" s="72" t="s">
        <v>247</v>
      </c>
      <c r="N35" s="72"/>
      <c r="O35" s="72"/>
      <c r="P35" s="81" t="s">
        <v>1</v>
      </c>
      <c r="Q35" s="72" t="s">
        <v>250</v>
      </c>
      <c r="R35" s="72"/>
      <c r="S35" s="72"/>
      <c r="T35" s="71">
        <v>0.43055555555555558</v>
      </c>
      <c r="U35" s="72" t="s">
        <v>300</v>
      </c>
      <c r="V35" s="72" t="s">
        <v>205</v>
      </c>
      <c r="W35" s="84" t="s">
        <v>3</v>
      </c>
      <c r="X35" s="72" t="s">
        <v>268</v>
      </c>
      <c r="Y35" s="72"/>
      <c r="Z35" s="72"/>
      <c r="AA35" s="86" t="s">
        <v>6</v>
      </c>
      <c r="AB35" s="72" t="s">
        <v>274</v>
      </c>
      <c r="AC35" s="72"/>
      <c r="AD35" s="72"/>
      <c r="AE35" s="88" t="s">
        <v>7</v>
      </c>
      <c r="AF35" s="72" t="s">
        <v>282</v>
      </c>
      <c r="AG35" s="72"/>
      <c r="AH35" s="72"/>
      <c r="AI35" s="72"/>
      <c r="AJ35" s="72"/>
    </row>
    <row r="36" spans="1:36">
      <c r="A36" s="72" t="s">
        <v>75</v>
      </c>
      <c r="B36" s="72" t="s">
        <v>299</v>
      </c>
      <c r="C36" s="71">
        <v>0.4375</v>
      </c>
      <c r="D36" s="80" t="s">
        <v>14</v>
      </c>
      <c r="E36" s="72" t="s">
        <v>178</v>
      </c>
      <c r="F36" s="72"/>
      <c r="G36" s="72"/>
      <c r="H36" s="77" t="s">
        <v>8</v>
      </c>
      <c r="I36" s="72" t="s">
        <v>242</v>
      </c>
      <c r="J36" s="72"/>
      <c r="K36" s="72"/>
      <c r="L36" s="94" t="s">
        <v>2</v>
      </c>
      <c r="M36" s="72" t="s">
        <v>292</v>
      </c>
      <c r="N36" s="72"/>
      <c r="O36" s="72"/>
      <c r="P36" s="81" t="s">
        <v>1</v>
      </c>
      <c r="Q36" s="72" t="s">
        <v>251</v>
      </c>
      <c r="R36" s="72"/>
      <c r="S36" s="72"/>
      <c r="T36" s="71">
        <v>0.4375</v>
      </c>
      <c r="U36" s="72" t="s">
        <v>300</v>
      </c>
      <c r="V36" s="72" t="s">
        <v>205</v>
      </c>
      <c r="W36" s="84" t="s">
        <v>3</v>
      </c>
      <c r="X36" s="72" t="s">
        <v>269</v>
      </c>
      <c r="Y36" s="72"/>
      <c r="Z36" s="72"/>
      <c r="AA36" s="86" t="s">
        <v>6</v>
      </c>
      <c r="AB36" s="72" t="s">
        <v>275</v>
      </c>
      <c r="AC36" s="72"/>
      <c r="AD36" s="72"/>
      <c r="AE36" s="88" t="s">
        <v>7</v>
      </c>
      <c r="AF36" s="72" t="s">
        <v>280</v>
      </c>
      <c r="AG36" s="72"/>
      <c r="AH36" s="72"/>
      <c r="AI36" s="72"/>
      <c r="AJ36" s="72"/>
    </row>
    <row r="37" spans="1:36" ht="17" thickBot="1">
      <c r="A37" s="72" t="s">
        <v>75</v>
      </c>
      <c r="B37" s="72" t="s">
        <v>299</v>
      </c>
      <c r="C37" s="71">
        <v>0.44444444444444442</v>
      </c>
      <c r="D37" s="80" t="s">
        <v>14</v>
      </c>
      <c r="E37" s="72" t="s">
        <v>180</v>
      </c>
      <c r="F37" s="72"/>
      <c r="G37" s="72"/>
      <c r="H37" s="77" t="s">
        <v>8</v>
      </c>
      <c r="I37" s="72" t="s">
        <v>243</v>
      </c>
      <c r="J37" s="72"/>
      <c r="K37" s="72"/>
      <c r="L37" s="128" t="s">
        <v>2</v>
      </c>
      <c r="M37" s="72" t="s">
        <v>244</v>
      </c>
      <c r="N37" s="72"/>
      <c r="O37" s="72"/>
      <c r="P37" s="81" t="s">
        <v>1</v>
      </c>
      <c r="Q37" s="72" t="s">
        <v>213</v>
      </c>
      <c r="R37" s="72"/>
      <c r="S37" s="72"/>
      <c r="T37" s="71">
        <v>0.44444444444444442</v>
      </c>
      <c r="U37" s="72" t="s">
        <v>301</v>
      </c>
      <c r="V37" s="72" t="s">
        <v>205</v>
      </c>
      <c r="W37" s="84" t="s">
        <v>3</v>
      </c>
      <c r="X37" s="72" t="s">
        <v>202</v>
      </c>
      <c r="Y37" s="72"/>
      <c r="Z37" s="72"/>
      <c r="AA37" s="86" t="s">
        <v>6</v>
      </c>
      <c r="AB37" s="72" t="s">
        <v>276</v>
      </c>
      <c r="AC37" s="72"/>
      <c r="AD37" s="72"/>
      <c r="AE37" s="90" t="s">
        <v>11</v>
      </c>
      <c r="AF37" s="72" t="s">
        <v>284</v>
      </c>
      <c r="AG37" s="72"/>
      <c r="AH37" s="72"/>
      <c r="AI37" s="72"/>
      <c r="AJ37" s="72"/>
    </row>
    <row r="38" spans="1:36">
      <c r="A38" s="72" t="s">
        <v>37</v>
      </c>
      <c r="B38" s="72" t="s">
        <v>266</v>
      </c>
      <c r="C38" s="71">
        <v>0.4513888888888889</v>
      </c>
      <c r="D38" s="136" t="s">
        <v>5</v>
      </c>
      <c r="E38" s="72" t="s">
        <v>209</v>
      </c>
      <c r="F38" s="72"/>
      <c r="G38" s="72"/>
      <c r="H38" s="95" t="s">
        <v>9</v>
      </c>
      <c r="I38" s="72" t="s">
        <v>257</v>
      </c>
      <c r="J38" s="72"/>
      <c r="K38" s="72"/>
      <c r="L38" s="96" t="s">
        <v>0</v>
      </c>
      <c r="M38" s="72" t="s">
        <v>261</v>
      </c>
      <c r="N38" s="72"/>
      <c r="O38" s="72"/>
      <c r="P38" s="98" t="s">
        <v>4</v>
      </c>
      <c r="Q38" s="72" t="s">
        <v>295</v>
      </c>
      <c r="R38" s="72"/>
      <c r="S38" s="72"/>
      <c r="T38" s="71">
        <v>0.4513888888888889</v>
      </c>
      <c r="U38" s="72" t="s">
        <v>301</v>
      </c>
      <c r="V38" s="72" t="s">
        <v>205</v>
      </c>
      <c r="W38" s="92" t="s">
        <v>10</v>
      </c>
      <c r="X38" s="72" t="s">
        <v>270</v>
      </c>
      <c r="Y38" s="72"/>
      <c r="Z38" s="72"/>
      <c r="AA38" s="102" t="s">
        <v>17</v>
      </c>
      <c r="AB38" s="72" t="s">
        <v>277</v>
      </c>
      <c r="AC38" s="72"/>
      <c r="AD38" s="72"/>
      <c r="AE38" s="90" t="s">
        <v>11</v>
      </c>
      <c r="AF38" s="72" t="s">
        <v>283</v>
      </c>
      <c r="AG38" s="72"/>
      <c r="AH38" s="72"/>
      <c r="AI38" s="72"/>
      <c r="AJ38" s="72"/>
    </row>
    <row r="39" spans="1:36">
      <c r="A39" s="72" t="s">
        <v>37</v>
      </c>
      <c r="B39" s="72" t="s">
        <v>266</v>
      </c>
      <c r="C39" s="71">
        <v>0.45833333333333331</v>
      </c>
      <c r="D39" s="136" t="s">
        <v>5</v>
      </c>
      <c r="E39" s="72" t="s">
        <v>208</v>
      </c>
      <c r="F39" s="72"/>
      <c r="G39" s="72"/>
      <c r="H39" s="95" t="s">
        <v>9</v>
      </c>
      <c r="I39" s="72" t="s">
        <v>241</v>
      </c>
      <c r="J39" s="72"/>
      <c r="K39" s="72"/>
      <c r="L39" s="96" t="s">
        <v>0</v>
      </c>
      <c r="M39" s="72" t="s">
        <v>264</v>
      </c>
      <c r="N39" s="72"/>
      <c r="O39" s="72"/>
      <c r="P39" s="98" t="s">
        <v>4</v>
      </c>
      <c r="Q39" s="72" t="s">
        <v>296</v>
      </c>
      <c r="R39" s="72"/>
      <c r="S39" s="72"/>
      <c r="T39" s="71">
        <v>0.45833333333333331</v>
      </c>
      <c r="U39" s="72" t="s">
        <v>301</v>
      </c>
      <c r="V39" s="72" t="s">
        <v>205</v>
      </c>
      <c r="W39" s="92" t="s">
        <v>10</v>
      </c>
      <c r="X39" s="72" t="s">
        <v>271</v>
      </c>
      <c r="Y39" s="72"/>
      <c r="Z39" s="72"/>
      <c r="AA39" s="102" t="s">
        <v>17</v>
      </c>
      <c r="AB39" s="72" t="s">
        <v>278</v>
      </c>
      <c r="AC39" s="72"/>
      <c r="AD39" s="72"/>
      <c r="AE39" s="90" t="s">
        <v>11</v>
      </c>
      <c r="AF39" s="72" t="s">
        <v>285</v>
      </c>
      <c r="AG39" s="72"/>
      <c r="AH39" s="72"/>
      <c r="AI39" s="92" t="s">
        <v>10</v>
      </c>
      <c r="AJ39" s="72" t="s">
        <v>177</v>
      </c>
    </row>
    <row r="40" spans="1:36">
      <c r="A40" s="72" t="s">
        <v>37</v>
      </c>
      <c r="B40" s="72" t="s">
        <v>266</v>
      </c>
      <c r="C40" s="71">
        <v>0.46527777777777773</v>
      </c>
      <c r="D40" s="136" t="s">
        <v>5</v>
      </c>
      <c r="E40" s="72" t="s">
        <v>211</v>
      </c>
      <c r="F40" s="72"/>
      <c r="G40" s="72"/>
      <c r="H40" s="95" t="s">
        <v>9</v>
      </c>
      <c r="I40" s="72" t="s">
        <v>293</v>
      </c>
      <c r="J40" s="72"/>
      <c r="K40" s="72"/>
      <c r="L40" s="96" t="s">
        <v>0</v>
      </c>
      <c r="M40" s="72" t="s">
        <v>294</v>
      </c>
      <c r="N40" s="72"/>
      <c r="O40" s="72"/>
      <c r="P40" s="98" t="s">
        <v>4</v>
      </c>
      <c r="Q40" s="72" t="s">
        <v>297</v>
      </c>
      <c r="R40" s="72"/>
      <c r="S40" s="72"/>
      <c r="T40" s="71">
        <v>0.46527777777777773</v>
      </c>
      <c r="U40" s="72"/>
      <c r="V40" s="72"/>
      <c r="W40" s="72"/>
      <c r="X40" s="72"/>
      <c r="Y40" s="72"/>
      <c r="Z40" s="72"/>
      <c r="AA40" s="72"/>
      <c r="AB40" s="72"/>
      <c r="AC40" s="72"/>
      <c r="AD40" s="72"/>
      <c r="AE40" s="72"/>
      <c r="AF40" s="72"/>
      <c r="AG40" s="72"/>
      <c r="AH40" s="72"/>
      <c r="AI40" s="72"/>
      <c r="AJ40" s="72"/>
    </row>
    <row r="41" spans="1:36">
      <c r="A41" s="72" t="s">
        <v>37</v>
      </c>
      <c r="B41" s="72" t="s">
        <v>266</v>
      </c>
      <c r="C41" s="71">
        <v>0.47222222222222227</v>
      </c>
      <c r="D41" s="136" t="s">
        <v>5</v>
      </c>
      <c r="E41" s="72" t="s">
        <v>212</v>
      </c>
      <c r="F41" s="72"/>
      <c r="G41" s="72"/>
      <c r="H41" s="95" t="s">
        <v>9</v>
      </c>
      <c r="I41" s="72" t="s">
        <v>259</v>
      </c>
      <c r="J41" s="72"/>
      <c r="K41" s="72"/>
      <c r="L41" s="96" t="s">
        <v>0</v>
      </c>
      <c r="M41" s="72" t="s">
        <v>263</v>
      </c>
      <c r="N41" s="72"/>
      <c r="O41" s="72"/>
      <c r="P41" s="98" t="s">
        <v>4</v>
      </c>
      <c r="Q41" s="72" t="s">
        <v>256</v>
      </c>
      <c r="R41" s="72"/>
      <c r="S41" s="72"/>
      <c r="T41" s="71">
        <v>0.47222222222222227</v>
      </c>
      <c r="U41" s="72"/>
      <c r="V41" s="72"/>
      <c r="W41" s="72"/>
      <c r="X41" s="72"/>
      <c r="Y41" s="72"/>
      <c r="Z41" s="72"/>
      <c r="AA41" s="72"/>
      <c r="AB41" s="72"/>
      <c r="AC41" s="72"/>
      <c r="AD41" s="72"/>
      <c r="AE41" s="72"/>
      <c r="AF41" s="72"/>
      <c r="AG41" s="72"/>
      <c r="AH41" s="72"/>
      <c r="AI41" s="72"/>
      <c r="AJ41" s="72"/>
    </row>
    <row r="42" spans="1:36" ht="17" thickBot="1">
      <c r="A42" s="72" t="s">
        <v>37</v>
      </c>
      <c r="B42" s="72" t="s">
        <v>266</v>
      </c>
      <c r="C42" s="71">
        <v>0.47916666666666669</v>
      </c>
      <c r="D42" s="136" t="s">
        <v>5</v>
      </c>
      <c r="E42" s="72" t="s">
        <v>210</v>
      </c>
      <c r="F42" s="72"/>
      <c r="G42" s="72"/>
      <c r="H42" s="130" t="s">
        <v>9</v>
      </c>
      <c r="I42" s="72" t="s">
        <v>260</v>
      </c>
      <c r="J42" s="72"/>
      <c r="K42" s="72"/>
      <c r="L42" s="132" t="s">
        <v>0</v>
      </c>
      <c r="M42" s="72" t="s">
        <v>265</v>
      </c>
      <c r="N42" s="72"/>
      <c r="O42" s="72"/>
      <c r="P42" s="134" t="s">
        <v>4</v>
      </c>
      <c r="Q42" s="72" t="s">
        <v>298</v>
      </c>
      <c r="R42" s="72"/>
      <c r="S42" s="72"/>
      <c r="T42" s="71">
        <v>0.47916666666666669</v>
      </c>
      <c r="U42" s="72"/>
      <c r="V42" s="72"/>
      <c r="W42" s="72"/>
      <c r="X42" s="72"/>
      <c r="Y42" s="72"/>
      <c r="Z42" s="72"/>
      <c r="AA42" s="72"/>
      <c r="AB42" s="72"/>
      <c r="AC42" s="72"/>
      <c r="AD42" s="72"/>
      <c r="AE42" s="72"/>
      <c r="AF42" s="72"/>
      <c r="AG42" s="72"/>
      <c r="AH42" s="72"/>
      <c r="AI42" s="72"/>
      <c r="AJ42" s="72"/>
    </row>
    <row r="43" spans="1:36">
      <c r="A43" s="72"/>
      <c r="B43" s="72"/>
      <c r="C43" s="72"/>
      <c r="D43" s="72"/>
      <c r="E43" s="72"/>
      <c r="F43" s="72"/>
      <c r="G43" s="72"/>
      <c r="H43" s="72"/>
      <c r="I43" s="72"/>
      <c r="J43" s="72"/>
      <c r="K43" s="72"/>
      <c r="L43" s="72"/>
      <c r="M43" s="72"/>
      <c r="N43" s="72"/>
      <c r="O43" s="72"/>
      <c r="P43" s="72"/>
      <c r="Q43" s="72"/>
      <c r="R43" s="72"/>
      <c r="S43" s="72"/>
      <c r="T43" s="72"/>
      <c r="U43" s="72"/>
      <c r="V43" s="72"/>
      <c r="W43" s="72"/>
      <c r="X43" s="72"/>
      <c r="Y43" s="72"/>
      <c r="Z43" s="72"/>
      <c r="AA43" s="72"/>
      <c r="AB43" s="72"/>
      <c r="AC43" s="72"/>
      <c r="AD43" s="72"/>
      <c r="AE43" s="72"/>
      <c r="AF43" s="72"/>
      <c r="AG43" s="72"/>
      <c r="AH43" s="72"/>
      <c r="AI43" s="72"/>
      <c r="AJ43" s="72"/>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B59853-8DD5-4DD7-A649-0A79FCAED17E}">
  <dimension ref="A1:AL12"/>
  <sheetViews>
    <sheetView workbookViewId="0">
      <selection activeCell="V24" sqref="V24"/>
    </sheetView>
  </sheetViews>
  <sheetFormatPr baseColWidth="10" defaultColWidth="8.83203125" defaultRowHeight="15"/>
  <cols>
    <col min="6" max="6" width="19.5" bestFit="1" customWidth="1"/>
    <col min="7" max="8" width="0" hidden="1" customWidth="1"/>
    <col min="10" max="10" width="22.83203125" bestFit="1" customWidth="1"/>
    <col min="11" max="12" width="0" hidden="1" customWidth="1"/>
    <col min="13" max="13" width="4.33203125" bestFit="1" customWidth="1"/>
    <col min="14" max="14" width="22" bestFit="1" customWidth="1"/>
    <col min="15" max="16" width="0" hidden="1" customWidth="1"/>
    <col min="18" max="18" width="23.6640625" bestFit="1" customWidth="1"/>
    <col min="19" max="20" width="0" hidden="1" customWidth="1"/>
    <col min="23" max="23" width="10.83203125" bestFit="1" customWidth="1"/>
    <col min="26" max="26" width="21.5" bestFit="1" customWidth="1"/>
    <col min="27" max="28" width="0" hidden="1" customWidth="1"/>
    <col min="30" max="30" width="18.5" customWidth="1"/>
    <col min="31" max="32" width="0" hidden="1" customWidth="1"/>
    <col min="34" max="34" width="22.1640625" bestFit="1" customWidth="1"/>
    <col min="35" max="36" width="0" hidden="1" customWidth="1"/>
    <col min="38" max="38" width="16.33203125" bestFit="1" customWidth="1"/>
  </cols>
  <sheetData>
    <row r="1" spans="1:38" ht="16">
      <c r="A1" s="112"/>
      <c r="B1" s="113"/>
      <c r="C1" s="113"/>
      <c r="D1" s="113"/>
      <c r="E1" s="122" t="s">
        <v>40</v>
      </c>
      <c r="F1" s="122"/>
      <c r="G1" s="122"/>
      <c r="H1" s="113"/>
      <c r="I1" s="113"/>
      <c r="J1" s="113"/>
      <c r="K1" s="113"/>
      <c r="L1" s="113"/>
      <c r="M1" s="113"/>
      <c r="N1" s="113"/>
      <c r="O1" s="113"/>
      <c r="P1" s="113"/>
      <c r="Q1" s="113"/>
      <c r="R1" s="114"/>
      <c r="S1" s="74"/>
      <c r="T1" s="74"/>
      <c r="U1" s="112"/>
      <c r="V1" s="137"/>
      <c r="W1" s="113"/>
      <c r="X1" s="113"/>
      <c r="Y1" s="113"/>
      <c r="Z1" s="113"/>
      <c r="AA1" s="113"/>
      <c r="AB1" s="113"/>
      <c r="AC1" s="113"/>
      <c r="AD1" s="113"/>
      <c r="AE1" s="113"/>
      <c r="AF1" s="113"/>
      <c r="AG1" s="113"/>
      <c r="AH1" s="113"/>
      <c r="AI1" s="113"/>
      <c r="AJ1" s="113"/>
      <c r="AK1" s="113"/>
      <c r="AL1" s="114"/>
    </row>
    <row r="2" spans="1:38" ht="16">
      <c r="A2" s="123" t="s">
        <v>35</v>
      </c>
      <c r="B2" s="73" t="s">
        <v>204</v>
      </c>
      <c r="C2" s="72"/>
      <c r="D2" s="72"/>
      <c r="E2" s="72" t="s">
        <v>12</v>
      </c>
      <c r="F2" s="72" t="s">
        <v>215</v>
      </c>
      <c r="G2" s="72"/>
      <c r="H2" s="72"/>
      <c r="I2" s="72"/>
      <c r="J2" s="72"/>
      <c r="K2" s="72"/>
      <c r="L2" s="72"/>
      <c r="M2" s="72"/>
      <c r="N2" s="72"/>
      <c r="O2" s="72"/>
      <c r="P2" s="72"/>
      <c r="Q2" s="72"/>
      <c r="R2" s="116"/>
      <c r="S2" s="74"/>
      <c r="T2" s="74"/>
      <c r="U2" s="115"/>
      <c r="V2" s="110"/>
      <c r="W2" s="73" t="s">
        <v>35</v>
      </c>
      <c r="X2" s="73" t="s">
        <v>204</v>
      </c>
      <c r="Y2" s="73" t="s">
        <v>13</v>
      </c>
      <c r="Z2" s="72" t="s">
        <v>214</v>
      </c>
      <c r="AA2" s="72"/>
      <c r="AB2" s="72"/>
      <c r="AC2" s="72"/>
      <c r="AD2" s="72"/>
      <c r="AE2" s="72"/>
      <c r="AF2" s="72"/>
      <c r="AG2" s="72"/>
      <c r="AH2" s="72"/>
      <c r="AI2" s="72"/>
      <c r="AJ2" s="72"/>
      <c r="AK2" s="72"/>
      <c r="AL2" s="116"/>
    </row>
    <row r="3" spans="1:38" ht="16">
      <c r="A3" s="124" t="s">
        <v>36</v>
      </c>
      <c r="B3" s="76" t="s">
        <v>74</v>
      </c>
      <c r="C3" s="71">
        <v>0.41666666666666669</v>
      </c>
      <c r="D3" s="71" t="s">
        <v>220</v>
      </c>
      <c r="E3" s="77" t="s">
        <v>8</v>
      </c>
      <c r="F3" s="78" t="str">
        <f>CONCATENATE(G3,"  ",H3)</f>
        <v>CADEN  FLETCHER</v>
      </c>
      <c r="G3" s="77" t="s">
        <v>114</v>
      </c>
      <c r="H3" s="79" t="s">
        <v>98</v>
      </c>
      <c r="I3" s="80" t="s">
        <v>14</v>
      </c>
      <c r="J3" s="73" t="s">
        <v>182</v>
      </c>
      <c r="K3" s="72"/>
      <c r="L3" s="72"/>
      <c r="M3" s="136" t="s">
        <v>5</v>
      </c>
      <c r="N3" s="73" t="s">
        <v>208</v>
      </c>
      <c r="O3" s="73"/>
      <c r="P3" s="72"/>
      <c r="Q3" s="81" t="s">
        <v>1</v>
      </c>
      <c r="R3" s="118" t="str">
        <f>CONCATENATE(S3,"  ",T3)</f>
        <v>RIKU  MORIYAMA</v>
      </c>
      <c r="S3" s="82" t="s">
        <v>144</v>
      </c>
      <c r="T3" s="83" t="s">
        <v>26</v>
      </c>
      <c r="U3" s="117">
        <v>0.41666666666666669</v>
      </c>
      <c r="V3" s="138" t="s">
        <v>231</v>
      </c>
      <c r="W3" s="76" t="s">
        <v>38</v>
      </c>
      <c r="X3" s="76" t="s">
        <v>205</v>
      </c>
      <c r="Y3" s="84" t="s">
        <v>3</v>
      </c>
      <c r="Z3" s="78" t="str">
        <f>CONCATENATE(AA3,"  ",AB3)</f>
        <v>THOMAS  OCONNOR</v>
      </c>
      <c r="AA3" s="84" t="s">
        <v>126</v>
      </c>
      <c r="AB3" s="85" t="s">
        <v>106</v>
      </c>
      <c r="AC3" s="86" t="s">
        <v>6</v>
      </c>
      <c r="AD3" s="78" t="str">
        <f>CONCATENATE(AE3,"  ",AF3)</f>
        <v>RANDY  MILLER</v>
      </c>
      <c r="AE3" s="86" t="s">
        <v>147</v>
      </c>
      <c r="AF3" s="87" t="s">
        <v>148</v>
      </c>
      <c r="AG3" s="88" t="s">
        <v>7</v>
      </c>
      <c r="AH3" s="78" t="str">
        <f>CONCATENATE(AI3,"  ",AJ3)</f>
        <v>TREVOR  MEYER</v>
      </c>
      <c r="AI3" s="88" t="s">
        <v>127</v>
      </c>
      <c r="AJ3" s="89" t="s">
        <v>160</v>
      </c>
      <c r="AK3" s="72"/>
      <c r="AL3" s="116"/>
    </row>
    <row r="4" spans="1:38" ht="16">
      <c r="A4" s="124" t="s">
        <v>36</v>
      </c>
      <c r="B4" s="76" t="s">
        <v>74</v>
      </c>
      <c r="C4" s="71">
        <v>0.4236111111111111</v>
      </c>
      <c r="D4" s="71" t="s">
        <v>221</v>
      </c>
      <c r="E4" s="77" t="s">
        <v>8</v>
      </c>
      <c r="F4" s="78" t="str">
        <f t="shared" ref="F4:F12" si="0">CONCATENATE(G4,"  ",H4)</f>
        <v>TREY  FULLMER</v>
      </c>
      <c r="G4" s="77" t="s">
        <v>115</v>
      </c>
      <c r="H4" s="79" t="s">
        <v>99</v>
      </c>
      <c r="I4" s="80" t="s">
        <v>14</v>
      </c>
      <c r="J4" s="73" t="s">
        <v>179</v>
      </c>
      <c r="K4" s="72"/>
      <c r="L4" s="72"/>
      <c r="M4" s="136" t="s">
        <v>5</v>
      </c>
      <c r="N4" s="73" t="s">
        <v>209</v>
      </c>
      <c r="O4" s="73"/>
      <c r="P4" s="72"/>
      <c r="Q4" s="81" t="s">
        <v>1</v>
      </c>
      <c r="R4" s="118" t="str">
        <f t="shared" ref="R4:R12" si="1">CONCATENATE(S4,"  ",T4)</f>
        <v>KOTARO  KAWASAKI</v>
      </c>
      <c r="S4" s="82" t="s">
        <v>145</v>
      </c>
      <c r="T4" s="83" t="s">
        <v>27</v>
      </c>
      <c r="U4" s="117">
        <v>0.4236111111111111</v>
      </c>
      <c r="V4" s="138" t="s">
        <v>230</v>
      </c>
      <c r="W4" s="76" t="s">
        <v>38</v>
      </c>
      <c r="X4" s="76" t="s">
        <v>205</v>
      </c>
      <c r="Y4" s="84" t="s">
        <v>3</v>
      </c>
      <c r="Z4" s="78" t="s">
        <v>200</v>
      </c>
      <c r="AA4" s="84" t="s">
        <v>127</v>
      </c>
      <c r="AB4" s="85" t="s">
        <v>107</v>
      </c>
      <c r="AC4" s="86" t="s">
        <v>6</v>
      </c>
      <c r="AD4" s="78" t="str">
        <f t="shared" ref="AD4:AD9" si="2">CONCATENATE(AE4,"  ",AF4)</f>
        <v>MIKE  SMERALDO</v>
      </c>
      <c r="AE4" s="86" t="s">
        <v>149</v>
      </c>
      <c r="AF4" s="87" t="s">
        <v>150</v>
      </c>
      <c r="AG4" s="88" t="s">
        <v>7</v>
      </c>
      <c r="AH4" s="78" t="str">
        <f t="shared" ref="AH4:AH9" si="3">CONCATENATE(AI4,"  ",AJ4)</f>
        <v>TONY   LOPRESTI</v>
      </c>
      <c r="AI4" s="88" t="s">
        <v>161</v>
      </c>
      <c r="AJ4" s="89" t="s">
        <v>162</v>
      </c>
      <c r="AK4" s="72"/>
      <c r="AL4" s="116"/>
    </row>
    <row r="5" spans="1:38" ht="16">
      <c r="A5" s="124" t="s">
        <v>36</v>
      </c>
      <c r="B5" s="76" t="s">
        <v>74</v>
      </c>
      <c r="C5" s="71">
        <v>0.43055555555555558</v>
      </c>
      <c r="D5" s="71" t="s">
        <v>219</v>
      </c>
      <c r="E5" s="77" t="s">
        <v>8</v>
      </c>
      <c r="F5" s="78" t="str">
        <f t="shared" si="0"/>
        <v>LENNY  OSHIRO</v>
      </c>
      <c r="G5" s="77" t="s">
        <v>116</v>
      </c>
      <c r="H5" s="79" t="s">
        <v>100</v>
      </c>
      <c r="I5" s="80" t="s">
        <v>14</v>
      </c>
      <c r="J5" s="73" t="s">
        <v>180</v>
      </c>
      <c r="K5" s="72"/>
      <c r="L5" s="72"/>
      <c r="M5" s="136" t="s">
        <v>5</v>
      </c>
      <c r="N5" s="73" t="s">
        <v>210</v>
      </c>
      <c r="O5" s="73"/>
      <c r="P5" s="72"/>
      <c r="Q5" s="81" t="s">
        <v>1</v>
      </c>
      <c r="R5" s="118" t="str">
        <f t="shared" si="1"/>
        <v>CONNOR  SHOEMAKER</v>
      </c>
      <c r="S5" s="82" t="s">
        <v>146</v>
      </c>
      <c r="T5" s="83" t="s">
        <v>28</v>
      </c>
      <c r="U5" s="117">
        <v>0.43055555555555558</v>
      </c>
      <c r="V5" s="138" t="s">
        <v>229</v>
      </c>
      <c r="W5" s="76" t="s">
        <v>38</v>
      </c>
      <c r="X5" s="76" t="s">
        <v>205</v>
      </c>
      <c r="Y5" s="84" t="s">
        <v>3</v>
      </c>
      <c r="Z5" s="78" t="s">
        <v>201</v>
      </c>
      <c r="AA5" s="84" t="s">
        <v>128</v>
      </c>
      <c r="AB5" s="85" t="s">
        <v>108</v>
      </c>
      <c r="AC5" s="86" t="s">
        <v>6</v>
      </c>
      <c r="AD5" s="78" t="str">
        <f t="shared" si="2"/>
        <v>TOMMY  SCHAAF</v>
      </c>
      <c r="AE5" s="86" t="s">
        <v>117</v>
      </c>
      <c r="AF5" s="87" t="s">
        <v>151</v>
      </c>
      <c r="AG5" s="88" t="s">
        <v>7</v>
      </c>
      <c r="AH5" s="78" t="str">
        <f t="shared" si="3"/>
        <v>MICHAEL   ELLIOT</v>
      </c>
      <c r="AI5" s="88" t="s">
        <v>163</v>
      </c>
      <c r="AJ5" s="89" t="s">
        <v>164</v>
      </c>
      <c r="AK5" s="72"/>
      <c r="AL5" s="116"/>
    </row>
    <row r="6" spans="1:38" ht="16">
      <c r="A6" s="124" t="s">
        <v>36</v>
      </c>
      <c r="B6" s="76" t="s">
        <v>74</v>
      </c>
      <c r="C6" s="71">
        <v>0.4375</v>
      </c>
      <c r="D6" s="71" t="s">
        <v>217</v>
      </c>
      <c r="E6" s="77" t="s">
        <v>8</v>
      </c>
      <c r="F6" s="78" t="str">
        <f t="shared" si="0"/>
        <v>COLIN  THOMEY</v>
      </c>
      <c r="G6" s="77" t="s">
        <v>118</v>
      </c>
      <c r="H6" s="79" t="s">
        <v>101</v>
      </c>
      <c r="I6" s="80" t="s">
        <v>14</v>
      </c>
      <c r="J6" s="73" t="s">
        <v>178</v>
      </c>
      <c r="K6" s="72"/>
      <c r="L6" s="72"/>
      <c r="M6" s="136" t="s">
        <v>5</v>
      </c>
      <c r="N6" s="73" t="s">
        <v>211</v>
      </c>
      <c r="O6" s="73"/>
      <c r="P6" s="72"/>
      <c r="Q6" s="81" t="s">
        <v>1</v>
      </c>
      <c r="R6" s="118" t="str">
        <f t="shared" si="1"/>
        <v>ALEX  CORTEZ</v>
      </c>
      <c r="S6" s="82" t="s">
        <v>9</v>
      </c>
      <c r="T6" s="83" t="s">
        <v>29</v>
      </c>
      <c r="U6" s="117">
        <v>0.4375</v>
      </c>
      <c r="V6" s="138" t="s">
        <v>227</v>
      </c>
      <c r="W6" s="76" t="s">
        <v>38</v>
      </c>
      <c r="X6" s="76" t="s">
        <v>205</v>
      </c>
      <c r="Y6" s="84" t="s">
        <v>3</v>
      </c>
      <c r="Z6" s="78" t="s">
        <v>202</v>
      </c>
      <c r="AA6" s="84" t="s">
        <v>129</v>
      </c>
      <c r="AB6" s="85" t="s">
        <v>109</v>
      </c>
      <c r="AC6" s="86" t="s">
        <v>6</v>
      </c>
      <c r="AD6" s="78" t="str">
        <f t="shared" si="2"/>
        <v>JACK  McDONALD</v>
      </c>
      <c r="AE6" s="86" t="s">
        <v>124</v>
      </c>
      <c r="AF6" s="87" t="s">
        <v>152</v>
      </c>
      <c r="AG6" s="88" t="s">
        <v>7</v>
      </c>
      <c r="AH6" s="78" t="str">
        <f t="shared" si="3"/>
        <v>JOHN   WOJCIK</v>
      </c>
      <c r="AI6" s="88" t="s">
        <v>165</v>
      </c>
      <c r="AJ6" s="89" t="s">
        <v>166</v>
      </c>
      <c r="AK6" s="72"/>
      <c r="AL6" s="116"/>
    </row>
    <row r="7" spans="1:38" ht="16">
      <c r="A7" s="124" t="s">
        <v>36</v>
      </c>
      <c r="B7" s="76" t="s">
        <v>74</v>
      </c>
      <c r="C7" s="71">
        <v>0.44444444444444442</v>
      </c>
      <c r="D7" s="71" t="s">
        <v>218</v>
      </c>
      <c r="E7" s="77" t="s">
        <v>8</v>
      </c>
      <c r="F7" s="78" t="str">
        <f t="shared" si="0"/>
        <v>TOMMY  MEDCALF</v>
      </c>
      <c r="G7" s="77" t="s">
        <v>117</v>
      </c>
      <c r="H7" s="79" t="s">
        <v>102</v>
      </c>
      <c r="I7" s="80" t="s">
        <v>14</v>
      </c>
      <c r="J7" s="73" t="s">
        <v>181</v>
      </c>
      <c r="K7" s="72"/>
      <c r="L7" s="72"/>
      <c r="M7" s="136" t="s">
        <v>5</v>
      </c>
      <c r="N7" s="73" t="s">
        <v>212</v>
      </c>
      <c r="O7" s="73"/>
      <c r="P7" s="72"/>
      <c r="Q7" s="81" t="s">
        <v>1</v>
      </c>
      <c r="R7" s="118" t="s">
        <v>213</v>
      </c>
      <c r="S7" s="82"/>
      <c r="T7" s="83"/>
      <c r="U7" s="117">
        <v>0.44444444444444442</v>
      </c>
      <c r="V7" s="138" t="s">
        <v>228</v>
      </c>
      <c r="W7" s="76" t="s">
        <v>39</v>
      </c>
      <c r="X7" s="76" t="s">
        <v>206</v>
      </c>
      <c r="Y7" s="84" t="s">
        <v>3</v>
      </c>
      <c r="Z7" s="78" t="s">
        <v>203</v>
      </c>
      <c r="AA7" s="84" t="s">
        <v>130</v>
      </c>
      <c r="AB7" s="85" t="s">
        <v>110</v>
      </c>
      <c r="AC7" s="86" t="s">
        <v>6</v>
      </c>
      <c r="AD7" s="78" t="str">
        <f t="shared" si="2"/>
        <v>NOAH  HOLSTROM</v>
      </c>
      <c r="AE7" s="86" t="s">
        <v>153</v>
      </c>
      <c r="AF7" s="87" t="s">
        <v>154</v>
      </c>
      <c r="AG7" s="90" t="s">
        <v>11</v>
      </c>
      <c r="AH7" s="78" t="str">
        <f t="shared" si="3"/>
        <v>DAVID  SANTIAGO</v>
      </c>
      <c r="AI7" s="90" t="s">
        <v>157</v>
      </c>
      <c r="AJ7" s="91" t="s">
        <v>23</v>
      </c>
      <c r="AK7" s="92" t="s">
        <v>10</v>
      </c>
      <c r="AL7" s="118" t="s">
        <v>177</v>
      </c>
    </row>
    <row r="8" spans="1:38" ht="16">
      <c r="A8" s="124" t="s">
        <v>37</v>
      </c>
      <c r="B8" s="76" t="s">
        <v>75</v>
      </c>
      <c r="C8" s="71">
        <v>0.4513888888888889</v>
      </c>
      <c r="D8" s="71" t="s">
        <v>226</v>
      </c>
      <c r="E8" s="94" t="s">
        <v>2</v>
      </c>
      <c r="F8" s="78" t="str">
        <f t="shared" si="0"/>
        <v>IAN  ROACH</v>
      </c>
      <c r="G8" s="94" t="s">
        <v>119</v>
      </c>
      <c r="H8" s="94" t="s">
        <v>111</v>
      </c>
      <c r="I8" s="95" t="s">
        <v>9</v>
      </c>
      <c r="J8" s="73" t="str">
        <f>CONCATENATE(K8,"  ",L8)</f>
        <v>LUKAS   JUSTESEN</v>
      </c>
      <c r="K8" s="95" t="s">
        <v>167</v>
      </c>
      <c r="L8" s="95" t="s">
        <v>168</v>
      </c>
      <c r="M8" s="96" t="s">
        <v>0</v>
      </c>
      <c r="N8" s="78" t="str">
        <f>CONCATENATE(O8, "  ",P8)</f>
        <v>CLAYTON  PHILLIPS</v>
      </c>
      <c r="O8" s="96" t="s">
        <v>133</v>
      </c>
      <c r="P8" s="97" t="s">
        <v>103</v>
      </c>
      <c r="Q8" s="98" t="s">
        <v>4</v>
      </c>
      <c r="R8" s="118" t="str">
        <f t="shared" si="1"/>
        <v>JAKE  RUDE</v>
      </c>
      <c r="S8" s="99" t="s">
        <v>139</v>
      </c>
      <c r="T8" s="100" t="s">
        <v>18</v>
      </c>
      <c r="U8" s="117">
        <v>0.4513888888888889</v>
      </c>
      <c r="V8" s="138" t="s">
        <v>232</v>
      </c>
      <c r="W8" s="76" t="s">
        <v>39</v>
      </c>
      <c r="X8" s="76" t="s">
        <v>206</v>
      </c>
      <c r="Y8" s="92" t="s">
        <v>10</v>
      </c>
      <c r="Z8" s="78" t="str">
        <f t="shared" ref="Z8:Z9" si="4">CONCATENATE(AA8,"  ",AB8)</f>
        <v>PAYTON  YEE</v>
      </c>
      <c r="AA8" s="92" t="s">
        <v>131</v>
      </c>
      <c r="AB8" s="101" t="s">
        <v>30</v>
      </c>
      <c r="AC8" s="102" t="s">
        <v>17</v>
      </c>
      <c r="AD8" s="78" t="str">
        <f t="shared" si="2"/>
        <v>JUSTIN  GUZMAN</v>
      </c>
      <c r="AE8" s="102" t="s">
        <v>155</v>
      </c>
      <c r="AF8" s="103" t="s">
        <v>33</v>
      </c>
      <c r="AG8" s="90" t="s">
        <v>11</v>
      </c>
      <c r="AH8" s="78" t="str">
        <f t="shared" si="3"/>
        <v>ETHAN  LAVACCARE</v>
      </c>
      <c r="AI8" s="90" t="s">
        <v>158</v>
      </c>
      <c r="AJ8" s="91" t="s">
        <v>24</v>
      </c>
      <c r="AK8" s="72"/>
      <c r="AL8" s="116"/>
    </row>
    <row r="9" spans="1:38" ht="16">
      <c r="A9" s="124" t="s">
        <v>37</v>
      </c>
      <c r="B9" s="76" t="s">
        <v>75</v>
      </c>
      <c r="C9" s="71">
        <v>0.45833333333333331</v>
      </c>
      <c r="D9" s="71" t="s">
        <v>225</v>
      </c>
      <c r="E9" s="94" t="s">
        <v>2</v>
      </c>
      <c r="F9" s="78" t="str">
        <f t="shared" si="0"/>
        <v>BEN  CYR</v>
      </c>
      <c r="G9" s="94" t="s">
        <v>120</v>
      </c>
      <c r="H9" s="94" t="s">
        <v>112</v>
      </c>
      <c r="I9" s="95" t="s">
        <v>9</v>
      </c>
      <c r="J9" s="73" t="str">
        <f t="shared" ref="J9:J12" si="5">CONCATENATE(K9,"  ",L9)</f>
        <v>JAYME  FRENCH</v>
      </c>
      <c r="K9" s="95" t="s">
        <v>169</v>
      </c>
      <c r="L9" s="95" t="s">
        <v>170</v>
      </c>
      <c r="M9" s="96" t="s">
        <v>0</v>
      </c>
      <c r="N9" s="78" t="str">
        <f t="shared" ref="N9:N12" si="6">CONCATENATE(O9, "  ",P9)</f>
        <v>COLE  HOPPING</v>
      </c>
      <c r="O9" s="96" t="s">
        <v>134</v>
      </c>
      <c r="P9" s="97" t="s">
        <v>104</v>
      </c>
      <c r="Q9" s="98" t="s">
        <v>4</v>
      </c>
      <c r="R9" s="118" t="str">
        <f t="shared" si="1"/>
        <v>JALEN  BICKETT</v>
      </c>
      <c r="S9" s="99" t="s">
        <v>140</v>
      </c>
      <c r="T9" s="100" t="s">
        <v>19</v>
      </c>
      <c r="U9" s="117">
        <v>0.45833333333333331</v>
      </c>
      <c r="V9" s="138" t="s">
        <v>233</v>
      </c>
      <c r="W9" s="76" t="s">
        <v>39</v>
      </c>
      <c r="X9" s="76" t="s">
        <v>206</v>
      </c>
      <c r="Y9" s="92" t="s">
        <v>10</v>
      </c>
      <c r="Z9" s="78" t="str">
        <f t="shared" si="4"/>
        <v>BRENDEN  GILBERT</v>
      </c>
      <c r="AA9" s="92" t="s">
        <v>132</v>
      </c>
      <c r="AB9" s="101" t="s">
        <v>31</v>
      </c>
      <c r="AC9" s="102" t="s">
        <v>17</v>
      </c>
      <c r="AD9" s="78" t="str">
        <f t="shared" si="2"/>
        <v>VICTOR  ALVAREZ</v>
      </c>
      <c r="AE9" s="102" t="s">
        <v>156</v>
      </c>
      <c r="AF9" s="103" t="s">
        <v>34</v>
      </c>
      <c r="AG9" s="90" t="s">
        <v>11</v>
      </c>
      <c r="AH9" s="78" t="str">
        <f t="shared" si="3"/>
        <v>PATRICK  CRAMPTON</v>
      </c>
      <c r="AI9" s="90" t="s">
        <v>159</v>
      </c>
      <c r="AJ9" s="91" t="s">
        <v>25</v>
      </c>
      <c r="AK9" s="72"/>
      <c r="AL9" s="116"/>
    </row>
    <row r="10" spans="1:38" ht="16">
      <c r="A10" s="124" t="s">
        <v>37</v>
      </c>
      <c r="B10" s="76" t="s">
        <v>75</v>
      </c>
      <c r="C10" s="71">
        <v>0.46527777777777773</v>
      </c>
      <c r="D10" s="71" t="s">
        <v>223</v>
      </c>
      <c r="E10" s="94" t="s">
        <v>2</v>
      </c>
      <c r="F10" s="78" t="str">
        <f t="shared" si="0"/>
        <v>RYAN  DULIN</v>
      </c>
      <c r="G10" s="94" t="s">
        <v>121</v>
      </c>
      <c r="H10" s="94" t="s">
        <v>113</v>
      </c>
      <c r="I10" s="95" t="s">
        <v>9</v>
      </c>
      <c r="J10" s="73" t="str">
        <f t="shared" si="5"/>
        <v>CONNOR  JOSEPHSON</v>
      </c>
      <c r="K10" s="95" t="s">
        <v>146</v>
      </c>
      <c r="L10" s="95" t="s">
        <v>171</v>
      </c>
      <c r="M10" s="96" t="s">
        <v>0</v>
      </c>
      <c r="N10" s="78" t="str">
        <f t="shared" si="6"/>
        <v>COOPER  THELERITIS</v>
      </c>
      <c r="O10" s="96" t="s">
        <v>135</v>
      </c>
      <c r="P10" s="97" t="s">
        <v>105</v>
      </c>
      <c r="Q10" s="98" t="s">
        <v>4</v>
      </c>
      <c r="R10" s="118" t="str">
        <f t="shared" si="1"/>
        <v>GRANT  WASSON</v>
      </c>
      <c r="S10" s="99" t="s">
        <v>141</v>
      </c>
      <c r="T10" s="100" t="s">
        <v>20</v>
      </c>
      <c r="U10" s="117">
        <v>0.46527777777777773</v>
      </c>
      <c r="V10" s="138"/>
      <c r="W10" s="72"/>
      <c r="X10" s="72"/>
      <c r="Y10" s="72"/>
      <c r="Z10" s="72"/>
      <c r="AA10" s="72"/>
      <c r="AB10" s="72"/>
      <c r="AC10" s="72"/>
      <c r="AD10" s="72"/>
      <c r="AE10" s="72"/>
      <c r="AF10" s="72"/>
      <c r="AG10" s="72"/>
      <c r="AH10" s="72"/>
      <c r="AI10" s="72"/>
      <c r="AJ10" s="72"/>
      <c r="AK10" s="72"/>
      <c r="AL10" s="116"/>
    </row>
    <row r="11" spans="1:38" ht="16">
      <c r="A11" s="124" t="s">
        <v>37</v>
      </c>
      <c r="B11" s="76" t="s">
        <v>75</v>
      </c>
      <c r="C11" s="71">
        <v>0.47222222222222227</v>
      </c>
      <c r="D11" s="71" t="s">
        <v>224</v>
      </c>
      <c r="E11" s="94" t="s">
        <v>2</v>
      </c>
      <c r="F11" s="78" t="str">
        <f t="shared" si="0"/>
        <v>AYDIN  FOLKER</v>
      </c>
      <c r="G11" s="94" t="s">
        <v>122</v>
      </c>
      <c r="H11" s="94" t="s">
        <v>123</v>
      </c>
      <c r="I11" s="95" t="s">
        <v>9</v>
      </c>
      <c r="J11" s="73" t="str">
        <f t="shared" si="5"/>
        <v>HUNTER   BRUNKOW</v>
      </c>
      <c r="K11" s="95" t="s">
        <v>172</v>
      </c>
      <c r="L11" s="95" t="s">
        <v>173</v>
      </c>
      <c r="M11" s="96" t="s">
        <v>0</v>
      </c>
      <c r="N11" s="78" t="str">
        <f t="shared" si="6"/>
        <v>CALVIN  PETERSON</v>
      </c>
      <c r="O11" s="96" t="s">
        <v>136</v>
      </c>
      <c r="P11" s="97" t="s">
        <v>138</v>
      </c>
      <c r="Q11" s="98" t="s">
        <v>4</v>
      </c>
      <c r="R11" s="118" t="str">
        <f t="shared" si="1"/>
        <v>BRAYDEN  SCHULZ</v>
      </c>
      <c r="S11" s="99" t="s">
        <v>142</v>
      </c>
      <c r="T11" s="100" t="s">
        <v>21</v>
      </c>
      <c r="U11" s="117">
        <v>0.47222222222222227</v>
      </c>
      <c r="V11" s="138"/>
      <c r="W11" s="72"/>
      <c r="X11" s="72"/>
      <c r="Y11" s="72"/>
      <c r="Z11" s="72"/>
      <c r="AA11" s="72"/>
      <c r="AB11" s="72"/>
      <c r="AC11" s="72"/>
      <c r="AD11" s="72"/>
      <c r="AE11" s="72"/>
      <c r="AF11" s="72"/>
      <c r="AG11" s="72"/>
      <c r="AH11" s="72"/>
      <c r="AI11" s="72"/>
      <c r="AJ11" s="72"/>
      <c r="AK11" s="72"/>
      <c r="AL11" s="116"/>
    </row>
    <row r="12" spans="1:38" ht="17" thickBot="1">
      <c r="A12" s="125" t="s">
        <v>37</v>
      </c>
      <c r="B12" s="126" t="s">
        <v>75</v>
      </c>
      <c r="C12" s="127">
        <v>0.47916666666666669</v>
      </c>
      <c r="D12" s="127" t="s">
        <v>222</v>
      </c>
      <c r="E12" s="128" t="s">
        <v>2</v>
      </c>
      <c r="F12" s="129" t="str">
        <f t="shared" si="0"/>
        <v>JACK  LOCKARD</v>
      </c>
      <c r="G12" s="128" t="s">
        <v>124</v>
      </c>
      <c r="H12" s="128" t="s">
        <v>125</v>
      </c>
      <c r="I12" s="130" t="s">
        <v>9</v>
      </c>
      <c r="J12" s="131" t="str">
        <f t="shared" si="5"/>
        <v>EVAN   DIETZ</v>
      </c>
      <c r="K12" s="130" t="s">
        <v>174</v>
      </c>
      <c r="L12" s="130" t="s">
        <v>175</v>
      </c>
      <c r="M12" s="132" t="s">
        <v>0</v>
      </c>
      <c r="N12" s="129" t="str">
        <f t="shared" si="6"/>
        <v>LORIN  PETERSON</v>
      </c>
      <c r="O12" s="132" t="s">
        <v>137</v>
      </c>
      <c r="P12" s="133" t="s">
        <v>138</v>
      </c>
      <c r="Q12" s="134" t="s">
        <v>4</v>
      </c>
      <c r="R12" s="135" t="str">
        <f t="shared" si="1"/>
        <v>LOGAN  WUNDERLICH</v>
      </c>
      <c r="S12" s="99" t="s">
        <v>143</v>
      </c>
      <c r="T12" s="100" t="s">
        <v>22</v>
      </c>
      <c r="U12" s="119">
        <v>0.47916666666666669</v>
      </c>
      <c r="V12" s="139"/>
      <c r="W12" s="120"/>
      <c r="X12" s="120"/>
      <c r="Y12" s="120"/>
      <c r="Z12" s="120"/>
      <c r="AA12" s="120"/>
      <c r="AB12" s="120"/>
      <c r="AC12" s="120"/>
      <c r="AD12" s="120"/>
      <c r="AE12" s="120"/>
      <c r="AF12" s="120"/>
      <c r="AG12" s="120"/>
      <c r="AH12" s="120"/>
      <c r="AI12" s="120"/>
      <c r="AJ12" s="120"/>
      <c r="AK12" s="120"/>
      <c r="AL12" s="121"/>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1E7193-93A8-4A3F-900E-B84F41BE1C64}">
  <dimension ref="A1:AJ12"/>
  <sheetViews>
    <sheetView topLeftCell="H1" workbookViewId="0">
      <selection activeCell="T21" sqref="T21"/>
    </sheetView>
  </sheetViews>
  <sheetFormatPr baseColWidth="10" defaultColWidth="8.83203125" defaultRowHeight="15"/>
  <cols>
    <col min="1" max="1" width="13.1640625" bestFit="1" customWidth="1"/>
    <col min="2" max="2" width="10.5" bestFit="1" customWidth="1"/>
    <col min="5" max="5" width="21.5" bestFit="1" customWidth="1"/>
    <col min="7" max="7" width="10.33203125" bestFit="1" customWidth="1"/>
    <col min="8" max="8" width="5.83203125" bestFit="1" customWidth="1"/>
    <col min="9" max="9" width="22.83203125" bestFit="1" customWidth="1"/>
    <col min="11" max="11" width="12.5" bestFit="1" customWidth="1"/>
    <col min="13" max="13" width="22" bestFit="1" customWidth="1"/>
    <col min="14" max="15" width="0" hidden="1" customWidth="1"/>
    <col min="17" max="17" width="23.6640625" bestFit="1" customWidth="1"/>
    <col min="18" max="19" width="0" hidden="1" customWidth="1"/>
    <col min="21" max="21" width="10.83203125" bestFit="1" customWidth="1"/>
    <col min="24" max="24" width="21.5" bestFit="1" customWidth="1"/>
    <col min="25" max="26" width="0" hidden="1" customWidth="1"/>
    <col min="28" max="28" width="19.5" bestFit="1" customWidth="1"/>
    <col min="29" max="30" width="0" hidden="1" customWidth="1"/>
    <col min="32" max="32" width="22.1640625" bestFit="1" customWidth="1"/>
    <col min="33" max="34" width="0" hidden="1" customWidth="1"/>
    <col min="36" max="36" width="16.33203125" bestFit="1" customWidth="1"/>
  </cols>
  <sheetData>
    <row r="1" spans="1:36" ht="16">
      <c r="A1" s="112"/>
      <c r="B1" s="113"/>
      <c r="C1" s="113"/>
      <c r="D1" s="122" t="s">
        <v>40</v>
      </c>
      <c r="E1" s="122"/>
      <c r="F1" s="122"/>
      <c r="G1" s="113"/>
      <c r="H1" s="113"/>
      <c r="I1" s="113"/>
      <c r="J1" s="113"/>
      <c r="K1" s="113"/>
      <c r="L1" s="113"/>
      <c r="M1" s="113"/>
      <c r="N1" s="113"/>
      <c r="O1" s="113"/>
      <c r="P1" s="113"/>
      <c r="Q1" s="114"/>
      <c r="R1" s="74"/>
      <c r="S1" s="74"/>
      <c r="T1" s="112"/>
      <c r="U1" s="113"/>
      <c r="V1" s="113"/>
      <c r="W1" s="113"/>
      <c r="X1" s="113"/>
      <c r="Y1" s="113"/>
      <c r="Z1" s="113"/>
      <c r="AA1" s="113"/>
      <c r="AB1" s="113"/>
      <c r="AC1" s="113"/>
      <c r="AD1" s="113"/>
      <c r="AE1" s="113"/>
      <c r="AF1" s="113"/>
      <c r="AG1" s="113"/>
      <c r="AH1" s="113"/>
      <c r="AI1" s="113"/>
      <c r="AJ1" s="114"/>
    </row>
    <row r="2" spans="1:36" ht="16">
      <c r="A2" s="123" t="s">
        <v>35</v>
      </c>
      <c r="B2" s="73" t="s">
        <v>204</v>
      </c>
      <c r="C2" s="72"/>
      <c r="D2" s="72" t="s">
        <v>12</v>
      </c>
      <c r="E2" s="72" t="s">
        <v>215</v>
      </c>
      <c r="F2" s="72"/>
      <c r="G2" s="72"/>
      <c r="H2" s="72"/>
      <c r="I2" s="72"/>
      <c r="J2" s="72"/>
      <c r="K2" s="72"/>
      <c r="L2" s="72"/>
      <c r="M2" s="72"/>
      <c r="N2" s="72"/>
      <c r="O2" s="72"/>
      <c r="P2" s="72"/>
      <c r="Q2" s="116"/>
      <c r="R2" s="74"/>
      <c r="S2" s="74"/>
      <c r="T2" s="115"/>
      <c r="U2" s="73" t="s">
        <v>35</v>
      </c>
      <c r="V2" s="73" t="s">
        <v>204</v>
      </c>
      <c r="W2" s="73" t="s">
        <v>13</v>
      </c>
      <c r="X2" s="72" t="s">
        <v>214</v>
      </c>
      <c r="Y2" s="72"/>
      <c r="Z2" s="72"/>
      <c r="AA2" s="72"/>
      <c r="AB2" s="72"/>
      <c r="AC2" s="72"/>
      <c r="AD2" s="72"/>
      <c r="AE2" s="72"/>
      <c r="AF2" s="72"/>
      <c r="AG2" s="72"/>
      <c r="AH2" s="72"/>
      <c r="AI2" s="72"/>
      <c r="AJ2" s="116"/>
    </row>
    <row r="3" spans="1:36" ht="16">
      <c r="A3" s="124" t="s">
        <v>36</v>
      </c>
      <c r="B3" s="76" t="s">
        <v>74</v>
      </c>
      <c r="C3" s="71">
        <v>0.35416666666666669</v>
      </c>
      <c r="D3" s="77" t="s">
        <v>8</v>
      </c>
      <c r="E3" s="78" t="str">
        <f>CONCATENATE(F3,"  ",G3)</f>
        <v>CADEN  FLETCHER</v>
      </c>
      <c r="F3" s="77" t="s">
        <v>114</v>
      </c>
      <c r="G3" s="79" t="s">
        <v>98</v>
      </c>
      <c r="H3" s="80" t="s">
        <v>14</v>
      </c>
      <c r="I3" s="73" t="s">
        <v>182</v>
      </c>
      <c r="J3" s="72"/>
      <c r="K3" s="72"/>
      <c r="L3" s="136" t="s">
        <v>5</v>
      </c>
      <c r="M3" s="73" t="s">
        <v>208</v>
      </c>
      <c r="N3" s="73"/>
      <c r="O3" s="72"/>
      <c r="P3" s="81" t="s">
        <v>1</v>
      </c>
      <c r="Q3" s="118" t="str">
        <f>CONCATENATE(R3,"  ",S3)</f>
        <v>RIKU  MORIYAMA</v>
      </c>
      <c r="R3" s="82" t="s">
        <v>144</v>
      </c>
      <c r="S3" s="83" t="s">
        <v>26</v>
      </c>
      <c r="T3" s="71">
        <v>0.35416666666666669</v>
      </c>
      <c r="U3" s="76" t="s">
        <v>38</v>
      </c>
      <c r="V3" s="76" t="s">
        <v>205</v>
      </c>
      <c r="W3" s="84" t="s">
        <v>3</v>
      </c>
      <c r="X3" s="78" t="str">
        <f>CONCATENATE(Y3,"  ",Z3)</f>
        <v>THOMAS  OCONNOR</v>
      </c>
      <c r="Y3" s="84" t="s">
        <v>126</v>
      </c>
      <c r="Z3" s="85" t="s">
        <v>106</v>
      </c>
      <c r="AA3" s="86" t="s">
        <v>6</v>
      </c>
      <c r="AB3" s="78" t="str">
        <f>CONCATENATE(AC3,"  ",AD3)</f>
        <v>RANDY  MILLER</v>
      </c>
      <c r="AC3" s="86" t="s">
        <v>147</v>
      </c>
      <c r="AD3" s="87" t="s">
        <v>148</v>
      </c>
      <c r="AE3" s="88" t="s">
        <v>7</v>
      </c>
      <c r="AF3" s="78" t="str">
        <f>CONCATENATE(AG3,"  ",AH3)</f>
        <v>TREVOR  MEYER</v>
      </c>
      <c r="AG3" s="88" t="s">
        <v>127</v>
      </c>
      <c r="AH3" s="89" t="s">
        <v>160</v>
      </c>
      <c r="AI3" s="72"/>
      <c r="AJ3" s="116"/>
    </row>
    <row r="4" spans="1:36" ht="16">
      <c r="A4" s="124" t="s">
        <v>36</v>
      </c>
      <c r="B4" s="76" t="s">
        <v>74</v>
      </c>
      <c r="C4" s="71">
        <v>0.3611111111111111</v>
      </c>
      <c r="D4" s="77" t="s">
        <v>8</v>
      </c>
      <c r="E4" s="78" t="str">
        <f t="shared" ref="E4:E12" si="0">CONCATENATE(F4,"  ",G4)</f>
        <v>TREY  FULLMER</v>
      </c>
      <c r="F4" s="77" t="s">
        <v>115</v>
      </c>
      <c r="G4" s="79" t="s">
        <v>99</v>
      </c>
      <c r="H4" s="80" t="s">
        <v>14</v>
      </c>
      <c r="I4" s="73" t="s">
        <v>179</v>
      </c>
      <c r="J4" s="72"/>
      <c r="K4" s="72"/>
      <c r="L4" s="136" t="s">
        <v>5</v>
      </c>
      <c r="M4" s="73" t="s">
        <v>209</v>
      </c>
      <c r="N4" s="73"/>
      <c r="O4" s="72"/>
      <c r="P4" s="81" t="s">
        <v>1</v>
      </c>
      <c r="Q4" s="118" t="str">
        <f>CONCATENATE(R4,"  ",S4)</f>
        <v>KOTARO  KAWASAKI</v>
      </c>
      <c r="R4" s="82" t="s">
        <v>145</v>
      </c>
      <c r="S4" s="83" t="s">
        <v>27</v>
      </c>
      <c r="T4" s="71">
        <v>0.3611111111111111</v>
      </c>
      <c r="U4" s="76" t="s">
        <v>38</v>
      </c>
      <c r="V4" s="76" t="s">
        <v>205</v>
      </c>
      <c r="W4" s="84" t="s">
        <v>3</v>
      </c>
      <c r="X4" s="78" t="s">
        <v>200</v>
      </c>
      <c r="Y4" s="84" t="s">
        <v>127</v>
      </c>
      <c r="Z4" s="85" t="s">
        <v>107</v>
      </c>
      <c r="AA4" s="86" t="s">
        <v>6</v>
      </c>
      <c r="AB4" s="78" t="str">
        <f t="shared" ref="AB4:AB9" si="1">CONCATENATE(AC4,"  ",AD4)</f>
        <v>MIKE  SMERALDO</v>
      </c>
      <c r="AC4" s="86" t="s">
        <v>149</v>
      </c>
      <c r="AD4" s="87" t="s">
        <v>150</v>
      </c>
      <c r="AE4" s="88" t="s">
        <v>7</v>
      </c>
      <c r="AF4" s="78" t="str">
        <f t="shared" ref="AF4:AF9" si="2">CONCATENATE(AG4,"  ",AH4)</f>
        <v>TONY   LOPRESTI</v>
      </c>
      <c r="AG4" s="88" t="s">
        <v>161</v>
      </c>
      <c r="AH4" s="89" t="s">
        <v>162</v>
      </c>
      <c r="AI4" s="72"/>
      <c r="AJ4" s="116"/>
    </row>
    <row r="5" spans="1:36" ht="16">
      <c r="A5" s="124" t="s">
        <v>36</v>
      </c>
      <c r="B5" s="76" t="s">
        <v>74</v>
      </c>
      <c r="C5" s="71">
        <v>0.36805555555555558</v>
      </c>
      <c r="D5" s="77" t="s">
        <v>8</v>
      </c>
      <c r="E5" s="78" t="str">
        <f t="shared" si="0"/>
        <v>LENNY  OSHIRO</v>
      </c>
      <c r="F5" s="77" t="s">
        <v>116</v>
      </c>
      <c r="G5" s="79" t="s">
        <v>100</v>
      </c>
      <c r="H5" s="80" t="s">
        <v>14</v>
      </c>
      <c r="I5" s="73" t="s">
        <v>180</v>
      </c>
      <c r="J5" s="72"/>
      <c r="K5" s="72"/>
      <c r="L5" s="136" t="s">
        <v>5</v>
      </c>
      <c r="M5" s="73" t="s">
        <v>210</v>
      </c>
      <c r="N5" s="73"/>
      <c r="O5" s="72"/>
      <c r="P5" s="81" t="s">
        <v>1</v>
      </c>
      <c r="Q5" s="118" t="str">
        <f>CONCATENATE(R5,"  ",S5)</f>
        <v>CONNOR  SHOEMAKER</v>
      </c>
      <c r="R5" s="82" t="s">
        <v>146</v>
      </c>
      <c r="S5" s="83" t="s">
        <v>28</v>
      </c>
      <c r="T5" s="71">
        <v>0.36805555555555558</v>
      </c>
      <c r="U5" s="76" t="s">
        <v>38</v>
      </c>
      <c r="V5" s="76" t="s">
        <v>205</v>
      </c>
      <c r="W5" s="84" t="s">
        <v>3</v>
      </c>
      <c r="X5" s="78" t="s">
        <v>201</v>
      </c>
      <c r="Y5" s="84" t="s">
        <v>128</v>
      </c>
      <c r="Z5" s="85" t="s">
        <v>108</v>
      </c>
      <c r="AA5" s="86" t="s">
        <v>6</v>
      </c>
      <c r="AB5" s="78" t="str">
        <f t="shared" si="1"/>
        <v>TOMMY  SCHAAF</v>
      </c>
      <c r="AC5" s="86" t="s">
        <v>117</v>
      </c>
      <c r="AD5" s="87" t="s">
        <v>151</v>
      </c>
      <c r="AE5" s="88" t="s">
        <v>7</v>
      </c>
      <c r="AF5" s="78" t="str">
        <f t="shared" si="2"/>
        <v>MICHAEL   ELLIOT</v>
      </c>
      <c r="AG5" s="88" t="s">
        <v>163</v>
      </c>
      <c r="AH5" s="89" t="s">
        <v>164</v>
      </c>
      <c r="AI5" s="72"/>
      <c r="AJ5" s="116"/>
    </row>
    <row r="6" spans="1:36" ht="16">
      <c r="A6" s="124" t="s">
        <v>36</v>
      </c>
      <c r="B6" s="76" t="s">
        <v>74</v>
      </c>
      <c r="C6" s="71">
        <v>0.375</v>
      </c>
      <c r="D6" s="77" t="s">
        <v>8</v>
      </c>
      <c r="E6" s="78" t="str">
        <f t="shared" si="0"/>
        <v>COLIN  THOMEY</v>
      </c>
      <c r="F6" s="77" t="s">
        <v>118</v>
      </c>
      <c r="G6" s="79" t="s">
        <v>101</v>
      </c>
      <c r="H6" s="80" t="s">
        <v>14</v>
      </c>
      <c r="I6" s="73" t="s">
        <v>178</v>
      </c>
      <c r="J6" s="72"/>
      <c r="K6" s="72"/>
      <c r="L6" s="136" t="s">
        <v>5</v>
      </c>
      <c r="M6" s="73" t="s">
        <v>211</v>
      </c>
      <c r="N6" s="73"/>
      <c r="O6" s="72"/>
      <c r="P6" s="81" t="s">
        <v>1</v>
      </c>
      <c r="Q6" s="118" t="str">
        <f>CONCATENATE(R6,"  ",S6)</f>
        <v>ALEX  CORTEZ</v>
      </c>
      <c r="R6" s="82" t="s">
        <v>9</v>
      </c>
      <c r="S6" s="83" t="s">
        <v>29</v>
      </c>
      <c r="T6" s="71">
        <v>0.375</v>
      </c>
      <c r="U6" s="76" t="s">
        <v>38</v>
      </c>
      <c r="V6" s="76" t="s">
        <v>205</v>
      </c>
      <c r="W6" s="84" t="s">
        <v>3</v>
      </c>
      <c r="X6" s="78" t="s">
        <v>202</v>
      </c>
      <c r="Y6" s="84" t="s">
        <v>129</v>
      </c>
      <c r="Z6" s="85" t="s">
        <v>109</v>
      </c>
      <c r="AA6" s="86" t="s">
        <v>6</v>
      </c>
      <c r="AB6" s="78" t="str">
        <f t="shared" si="1"/>
        <v>JACK  McDONALD</v>
      </c>
      <c r="AC6" s="86" t="s">
        <v>124</v>
      </c>
      <c r="AD6" s="87" t="s">
        <v>152</v>
      </c>
      <c r="AE6" s="88" t="s">
        <v>7</v>
      </c>
      <c r="AF6" s="78" t="str">
        <f t="shared" si="2"/>
        <v>JOHN   WOJCIK</v>
      </c>
      <c r="AG6" s="88" t="s">
        <v>165</v>
      </c>
      <c r="AH6" s="89" t="s">
        <v>166</v>
      </c>
      <c r="AI6" s="72"/>
      <c r="AJ6" s="116"/>
    </row>
    <row r="7" spans="1:36" ht="16">
      <c r="A7" s="124" t="s">
        <v>36</v>
      </c>
      <c r="B7" s="76" t="s">
        <v>74</v>
      </c>
      <c r="C7" s="71">
        <v>0.38194444444444442</v>
      </c>
      <c r="D7" s="77" t="s">
        <v>8</v>
      </c>
      <c r="E7" s="78" t="str">
        <f t="shared" si="0"/>
        <v>TOMMY  MEDCALF</v>
      </c>
      <c r="F7" s="77" t="s">
        <v>117</v>
      </c>
      <c r="G7" s="79" t="s">
        <v>102</v>
      </c>
      <c r="H7" s="80" t="s">
        <v>14</v>
      </c>
      <c r="I7" s="73" t="s">
        <v>181</v>
      </c>
      <c r="J7" s="72"/>
      <c r="K7" s="72"/>
      <c r="L7" s="136" t="s">
        <v>5</v>
      </c>
      <c r="M7" s="73" t="s">
        <v>212</v>
      </c>
      <c r="N7" s="73"/>
      <c r="O7" s="72"/>
      <c r="P7" s="81" t="s">
        <v>1</v>
      </c>
      <c r="Q7" s="118" t="s">
        <v>213</v>
      </c>
      <c r="R7" s="82"/>
      <c r="S7" s="83"/>
      <c r="T7" s="71">
        <v>0.38194444444444442</v>
      </c>
      <c r="U7" s="76" t="s">
        <v>39</v>
      </c>
      <c r="V7" s="76" t="s">
        <v>206</v>
      </c>
      <c r="W7" s="84" t="s">
        <v>3</v>
      </c>
      <c r="X7" s="78" t="s">
        <v>203</v>
      </c>
      <c r="Y7" s="84" t="s">
        <v>130</v>
      </c>
      <c r="Z7" s="85" t="s">
        <v>110</v>
      </c>
      <c r="AA7" s="86" t="s">
        <v>6</v>
      </c>
      <c r="AB7" s="78" t="str">
        <f t="shared" si="1"/>
        <v>NOAH  HOLSTROM</v>
      </c>
      <c r="AC7" s="86" t="s">
        <v>153</v>
      </c>
      <c r="AD7" s="87" t="s">
        <v>154</v>
      </c>
      <c r="AE7" s="90" t="s">
        <v>11</v>
      </c>
      <c r="AF7" s="78" t="str">
        <f t="shared" si="2"/>
        <v>DAVID  SANTIAGO</v>
      </c>
      <c r="AG7" s="90" t="s">
        <v>157</v>
      </c>
      <c r="AH7" s="91" t="s">
        <v>23</v>
      </c>
      <c r="AI7" s="92" t="s">
        <v>10</v>
      </c>
      <c r="AJ7" s="118" t="s">
        <v>177</v>
      </c>
    </row>
    <row r="8" spans="1:36" ht="16">
      <c r="A8" s="124" t="s">
        <v>37</v>
      </c>
      <c r="B8" s="76" t="s">
        <v>75</v>
      </c>
      <c r="C8" s="71">
        <v>0.3888888888888889</v>
      </c>
      <c r="D8" s="94" t="s">
        <v>2</v>
      </c>
      <c r="E8" s="78" t="str">
        <f t="shared" si="0"/>
        <v>IAN  ROACH</v>
      </c>
      <c r="F8" s="94" t="s">
        <v>119</v>
      </c>
      <c r="G8" s="94" t="s">
        <v>111</v>
      </c>
      <c r="H8" s="95" t="s">
        <v>9</v>
      </c>
      <c r="I8" s="73" t="str">
        <f>CONCATENATE(J8,"  ",K8)</f>
        <v>LUKAS   JUSTESEN</v>
      </c>
      <c r="J8" s="95" t="s">
        <v>167</v>
      </c>
      <c r="K8" s="95" t="s">
        <v>168</v>
      </c>
      <c r="L8" s="96" t="s">
        <v>0</v>
      </c>
      <c r="M8" s="78" t="str">
        <f>CONCATENATE(N8, "  ",O8)</f>
        <v>CLAYTON  PHILLIPS</v>
      </c>
      <c r="N8" s="96" t="s">
        <v>133</v>
      </c>
      <c r="O8" s="97" t="s">
        <v>103</v>
      </c>
      <c r="P8" s="98" t="s">
        <v>4</v>
      </c>
      <c r="Q8" s="118" t="str">
        <f>CONCATENATE(R8,"  ",S8)</f>
        <v>JAKE  RUDE</v>
      </c>
      <c r="R8" s="99" t="s">
        <v>139</v>
      </c>
      <c r="S8" s="100" t="s">
        <v>18</v>
      </c>
      <c r="T8" s="71">
        <v>0.3888888888888889</v>
      </c>
      <c r="U8" s="76" t="s">
        <v>39</v>
      </c>
      <c r="V8" s="76" t="s">
        <v>206</v>
      </c>
      <c r="W8" s="92" t="s">
        <v>10</v>
      </c>
      <c r="X8" s="78" t="str">
        <f t="shared" ref="X8:X9" si="3">CONCATENATE(Y8,"  ",Z8)</f>
        <v>PAYTON  YEE</v>
      </c>
      <c r="Y8" s="92" t="s">
        <v>131</v>
      </c>
      <c r="Z8" s="101" t="s">
        <v>30</v>
      </c>
      <c r="AA8" s="102" t="s">
        <v>17</v>
      </c>
      <c r="AB8" s="78" t="str">
        <f t="shared" si="1"/>
        <v>JUSTIN  GUZMAN</v>
      </c>
      <c r="AC8" s="102" t="s">
        <v>155</v>
      </c>
      <c r="AD8" s="103" t="s">
        <v>33</v>
      </c>
      <c r="AE8" s="90" t="s">
        <v>11</v>
      </c>
      <c r="AF8" s="78" t="str">
        <f t="shared" si="2"/>
        <v>ETHAN  LAVACCARE</v>
      </c>
      <c r="AG8" s="90" t="s">
        <v>158</v>
      </c>
      <c r="AH8" s="91" t="s">
        <v>24</v>
      </c>
      <c r="AI8" s="72"/>
      <c r="AJ8" s="116"/>
    </row>
    <row r="9" spans="1:36" ht="16">
      <c r="A9" s="124" t="s">
        <v>37</v>
      </c>
      <c r="B9" s="76" t="s">
        <v>75</v>
      </c>
      <c r="C9" s="71">
        <v>0.39583333333333331</v>
      </c>
      <c r="D9" s="94" t="s">
        <v>2</v>
      </c>
      <c r="E9" s="78" t="str">
        <f t="shared" si="0"/>
        <v>BEN  CYR</v>
      </c>
      <c r="F9" s="94" t="s">
        <v>120</v>
      </c>
      <c r="G9" s="94" t="s">
        <v>112</v>
      </c>
      <c r="H9" s="95" t="s">
        <v>9</v>
      </c>
      <c r="I9" s="73" t="str">
        <f t="shared" ref="I9:I12" si="4">CONCATENATE(J9,"  ",K9)</f>
        <v>JAYME  FRENCH</v>
      </c>
      <c r="J9" s="95" t="s">
        <v>169</v>
      </c>
      <c r="K9" s="95" t="s">
        <v>170</v>
      </c>
      <c r="L9" s="96" t="s">
        <v>0</v>
      </c>
      <c r="M9" s="78" t="str">
        <f t="shared" ref="M9:M12" si="5">CONCATENATE(N9, "  ",O9)</f>
        <v>COLE  HOPPING</v>
      </c>
      <c r="N9" s="96" t="s">
        <v>134</v>
      </c>
      <c r="O9" s="97" t="s">
        <v>104</v>
      </c>
      <c r="P9" s="98" t="s">
        <v>4</v>
      </c>
      <c r="Q9" s="118" t="str">
        <f>CONCATENATE(R9,"  ",S9)</f>
        <v>JALEN  BICKETT</v>
      </c>
      <c r="R9" s="99" t="s">
        <v>140</v>
      </c>
      <c r="S9" s="100" t="s">
        <v>19</v>
      </c>
      <c r="T9" s="71">
        <v>0.39583333333333331</v>
      </c>
      <c r="U9" s="76" t="s">
        <v>39</v>
      </c>
      <c r="V9" s="76" t="s">
        <v>206</v>
      </c>
      <c r="W9" s="92" t="s">
        <v>10</v>
      </c>
      <c r="X9" s="78" t="str">
        <f t="shared" si="3"/>
        <v>BRENDEN  GILBERT</v>
      </c>
      <c r="Y9" s="92" t="s">
        <v>132</v>
      </c>
      <c r="Z9" s="101" t="s">
        <v>31</v>
      </c>
      <c r="AA9" s="102" t="s">
        <v>17</v>
      </c>
      <c r="AB9" s="78" t="str">
        <f t="shared" si="1"/>
        <v>VICTOR  ALVAREZ</v>
      </c>
      <c r="AC9" s="102" t="s">
        <v>156</v>
      </c>
      <c r="AD9" s="103" t="s">
        <v>34</v>
      </c>
      <c r="AE9" s="90" t="s">
        <v>11</v>
      </c>
      <c r="AF9" s="78" t="str">
        <f t="shared" si="2"/>
        <v>PATRICK  CRAMPTON</v>
      </c>
      <c r="AG9" s="90" t="s">
        <v>159</v>
      </c>
      <c r="AH9" s="91" t="s">
        <v>25</v>
      </c>
      <c r="AI9" s="72"/>
      <c r="AJ9" s="116"/>
    </row>
    <row r="10" spans="1:36" ht="16">
      <c r="A10" s="124" t="s">
        <v>37</v>
      </c>
      <c r="B10" s="76" t="s">
        <v>75</v>
      </c>
      <c r="C10" s="71">
        <v>0.40277777777777773</v>
      </c>
      <c r="D10" s="94" t="s">
        <v>2</v>
      </c>
      <c r="E10" s="78" t="str">
        <f t="shared" si="0"/>
        <v>RYAN  DULIN</v>
      </c>
      <c r="F10" s="94" t="s">
        <v>121</v>
      </c>
      <c r="G10" s="94" t="s">
        <v>113</v>
      </c>
      <c r="H10" s="95" t="s">
        <v>9</v>
      </c>
      <c r="I10" s="73" t="str">
        <f t="shared" si="4"/>
        <v>CONNOR  JOSEPHSON</v>
      </c>
      <c r="J10" s="95" t="s">
        <v>146</v>
      </c>
      <c r="K10" s="95" t="s">
        <v>171</v>
      </c>
      <c r="L10" s="96" t="s">
        <v>0</v>
      </c>
      <c r="M10" s="78" t="str">
        <f t="shared" si="5"/>
        <v>COOPER  THELERITIS</v>
      </c>
      <c r="N10" s="96" t="s">
        <v>135</v>
      </c>
      <c r="O10" s="97" t="s">
        <v>105</v>
      </c>
      <c r="P10" s="98" t="s">
        <v>4</v>
      </c>
      <c r="Q10" s="118" t="str">
        <f>CONCATENATE(R10,"  ",S10)</f>
        <v>GRANT  WASSON</v>
      </c>
      <c r="R10" s="99" t="s">
        <v>141</v>
      </c>
      <c r="S10" s="100" t="s">
        <v>20</v>
      </c>
      <c r="T10" s="117"/>
      <c r="U10" s="72"/>
      <c r="V10" s="72"/>
      <c r="W10" s="72"/>
      <c r="X10" s="72"/>
      <c r="Y10" s="72"/>
      <c r="Z10" s="72"/>
      <c r="AA10" s="72"/>
      <c r="AB10" s="72"/>
      <c r="AC10" s="72"/>
      <c r="AD10" s="72"/>
      <c r="AE10" s="72"/>
      <c r="AF10" s="72"/>
      <c r="AG10" s="72"/>
      <c r="AH10" s="72"/>
      <c r="AI10" s="72"/>
      <c r="AJ10" s="116"/>
    </row>
    <row r="11" spans="1:36" ht="16">
      <c r="A11" s="124" t="s">
        <v>37</v>
      </c>
      <c r="B11" s="76" t="s">
        <v>75</v>
      </c>
      <c r="C11" s="71">
        <v>0.40972222222222227</v>
      </c>
      <c r="D11" s="94" t="s">
        <v>2</v>
      </c>
      <c r="E11" s="78" t="str">
        <f t="shared" si="0"/>
        <v>AYDIN  FOLKER</v>
      </c>
      <c r="F11" s="94" t="s">
        <v>122</v>
      </c>
      <c r="G11" s="94" t="s">
        <v>123</v>
      </c>
      <c r="H11" s="95" t="s">
        <v>9</v>
      </c>
      <c r="I11" s="73" t="str">
        <f t="shared" si="4"/>
        <v>HUNTER   BRUNKOW</v>
      </c>
      <c r="J11" s="95" t="s">
        <v>172</v>
      </c>
      <c r="K11" s="95" t="s">
        <v>173</v>
      </c>
      <c r="L11" s="96" t="s">
        <v>0</v>
      </c>
      <c r="M11" s="78" t="str">
        <f t="shared" si="5"/>
        <v>CALVIN  PETERSON</v>
      </c>
      <c r="N11" s="96" t="s">
        <v>136</v>
      </c>
      <c r="O11" s="97" t="s">
        <v>138</v>
      </c>
      <c r="P11" s="98" t="s">
        <v>4</v>
      </c>
      <c r="Q11" s="118" t="str">
        <f>CONCATENATE(R11,"  ",S11)</f>
        <v>BRAYDEN  SCHULZ</v>
      </c>
      <c r="R11" s="99" t="s">
        <v>142</v>
      </c>
      <c r="S11" s="100" t="s">
        <v>21</v>
      </c>
      <c r="T11" s="117"/>
      <c r="U11" s="72"/>
      <c r="V11" s="72"/>
      <c r="W11" s="72"/>
      <c r="X11" s="72"/>
      <c r="Y11" s="72"/>
      <c r="Z11" s="72"/>
      <c r="AA11" s="72"/>
      <c r="AB11" s="72"/>
      <c r="AC11" s="72"/>
      <c r="AD11" s="72"/>
      <c r="AE11" s="72"/>
      <c r="AF11" s="72"/>
      <c r="AG11" s="72"/>
      <c r="AH11" s="72"/>
      <c r="AI11" s="72"/>
      <c r="AJ11" s="116"/>
    </row>
    <row r="12" spans="1:36" ht="17" thickBot="1">
      <c r="A12" s="125" t="s">
        <v>37</v>
      </c>
      <c r="B12" s="126" t="s">
        <v>75</v>
      </c>
      <c r="C12" s="127">
        <v>0.41666666666666669</v>
      </c>
      <c r="D12" s="128" t="s">
        <v>2</v>
      </c>
      <c r="E12" s="129" t="str">
        <f t="shared" si="0"/>
        <v>JACK  LOCKARD</v>
      </c>
      <c r="F12" s="128" t="s">
        <v>124</v>
      </c>
      <c r="G12" s="128" t="s">
        <v>125</v>
      </c>
      <c r="H12" s="130" t="s">
        <v>9</v>
      </c>
      <c r="I12" s="131" t="str">
        <f t="shared" si="4"/>
        <v>EVAN   DIETZ</v>
      </c>
      <c r="J12" s="130" t="s">
        <v>174</v>
      </c>
      <c r="K12" s="130" t="s">
        <v>175</v>
      </c>
      <c r="L12" s="132" t="s">
        <v>0</v>
      </c>
      <c r="M12" s="129" t="str">
        <f t="shared" si="5"/>
        <v>LORIN  PETERSON</v>
      </c>
      <c r="N12" s="132" t="s">
        <v>137</v>
      </c>
      <c r="O12" s="133" t="s">
        <v>138</v>
      </c>
      <c r="P12" s="134" t="s">
        <v>4</v>
      </c>
      <c r="Q12" s="135" t="str">
        <f>CONCATENATE(R12,"  ",S12)</f>
        <v>LOGAN  WUNDERLICH</v>
      </c>
      <c r="R12" s="99" t="s">
        <v>143</v>
      </c>
      <c r="S12" s="100" t="s">
        <v>22</v>
      </c>
      <c r="T12" s="119"/>
      <c r="U12" s="120"/>
      <c r="V12" s="120"/>
      <c r="W12" s="120"/>
      <c r="X12" s="120"/>
      <c r="Y12" s="120"/>
      <c r="Z12" s="120"/>
      <c r="AA12" s="120"/>
      <c r="AB12" s="120"/>
      <c r="AC12" s="120"/>
      <c r="AD12" s="120"/>
      <c r="AE12" s="120"/>
      <c r="AF12" s="120"/>
      <c r="AG12" s="120"/>
      <c r="AH12" s="120"/>
      <c r="AI12" s="120"/>
      <c r="AJ12" s="121"/>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9F8869-F087-4B1B-B266-B9CF4A378A7B}">
  <dimension ref="A1:A18"/>
  <sheetViews>
    <sheetView workbookViewId="0">
      <selection activeCell="I17" sqref="I17"/>
    </sheetView>
  </sheetViews>
  <sheetFormatPr baseColWidth="10" defaultColWidth="8.6640625" defaultRowHeight="15"/>
  <cols>
    <col min="1" max="16384" width="8.6640625" style="1"/>
  </cols>
  <sheetData>
    <row r="1" spans="1:1">
      <c r="A1" s="67" t="s">
        <v>183</v>
      </c>
    </row>
    <row r="2" spans="1:1">
      <c r="A2" s="68" t="s">
        <v>184</v>
      </c>
    </row>
    <row r="3" spans="1:1">
      <c r="A3" s="69" t="s">
        <v>185</v>
      </c>
    </row>
    <row r="4" spans="1:1">
      <c r="A4" s="69" t="s">
        <v>186</v>
      </c>
    </row>
    <row r="5" spans="1:1">
      <c r="A5" s="69" t="s">
        <v>187</v>
      </c>
    </row>
    <row r="6" spans="1:1">
      <c r="A6" s="69" t="s">
        <v>188</v>
      </c>
    </row>
    <row r="7" spans="1:1">
      <c r="A7" s="69" t="s">
        <v>189</v>
      </c>
    </row>
    <row r="8" spans="1:1">
      <c r="A8" s="69" t="s">
        <v>190</v>
      </c>
    </row>
    <row r="9" spans="1:1">
      <c r="A9" s="69" t="s">
        <v>191</v>
      </c>
    </row>
    <row r="10" spans="1:1">
      <c r="A10" s="69" t="s">
        <v>192</v>
      </c>
    </row>
    <row r="11" spans="1:1">
      <c r="A11" s="69" t="s">
        <v>193</v>
      </c>
    </row>
    <row r="12" spans="1:1">
      <c r="A12" s="69" t="s">
        <v>194</v>
      </c>
    </row>
    <row r="13" spans="1:1">
      <c r="A13" s="69" t="s">
        <v>195</v>
      </c>
    </row>
    <row r="14" spans="1:1">
      <c r="A14" s="69" t="s">
        <v>196</v>
      </c>
    </row>
    <row r="15" spans="1:1">
      <c r="A15" s="69" t="s">
        <v>197</v>
      </c>
    </row>
    <row r="16" spans="1:1">
      <c r="A16" s="70" t="s">
        <v>198</v>
      </c>
    </row>
    <row r="17" spans="1:1">
      <c r="A17" s="70" t="s">
        <v>199</v>
      </c>
    </row>
    <row r="18" spans="1:1">
      <c r="A18" s="69"/>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94C39D-34B3-43D6-A1CA-7B466736FE36}">
  <dimension ref="A1:T109"/>
  <sheetViews>
    <sheetView tabSelected="1" topLeftCell="A2" zoomScale="73" workbookViewId="0">
      <selection activeCell="J13" sqref="J13"/>
    </sheetView>
  </sheetViews>
  <sheetFormatPr baseColWidth="10" defaultColWidth="8.6640625" defaultRowHeight="15"/>
  <cols>
    <col min="1" max="1" width="11.6640625" style="7" bestFit="1" customWidth="1"/>
    <col min="2" max="2" width="28.1640625" style="14" bestFit="1" customWidth="1"/>
    <col min="3" max="6" width="8.6640625" style="7"/>
    <col min="7" max="7" width="8.6640625" style="14"/>
    <col min="8" max="8" width="8.6640625" style="7"/>
    <col min="9" max="9" width="13.6640625" style="7" bestFit="1" customWidth="1"/>
    <col min="10" max="10" width="8.6640625" style="7"/>
    <col min="11" max="11" width="10.5" style="7" bestFit="1" customWidth="1"/>
    <col min="12" max="12" width="8.6640625" style="14"/>
    <col min="13" max="15" width="8.6640625" style="7"/>
    <col min="16" max="16" width="11.1640625" style="7" bestFit="1" customWidth="1"/>
    <col min="17" max="17" width="13.83203125" style="14" customWidth="1"/>
    <col min="18" max="18" width="8.6640625" style="7"/>
    <col min="19" max="19" width="13.1640625" style="7" bestFit="1" customWidth="1"/>
    <col min="20" max="20" width="8.6640625" style="14"/>
    <col min="21" max="16384" width="8.6640625" style="7"/>
  </cols>
  <sheetData>
    <row r="1" spans="1:20">
      <c r="A1" s="3" t="s">
        <v>42</v>
      </c>
      <c r="B1" s="4" t="s">
        <v>43</v>
      </c>
      <c r="C1" s="4" t="s">
        <v>44</v>
      </c>
      <c r="D1" s="4" t="s">
        <v>45</v>
      </c>
      <c r="E1" s="5" t="s">
        <v>46</v>
      </c>
      <c r="F1" s="4" t="s">
        <v>47</v>
      </c>
      <c r="G1" s="6"/>
      <c r="H1" s="6"/>
      <c r="I1" s="19" t="s">
        <v>95</v>
      </c>
      <c r="J1" s="15" t="s">
        <v>96</v>
      </c>
      <c r="K1" s="15" t="s">
        <v>97</v>
      </c>
      <c r="L1" s="8"/>
      <c r="M1" s="6"/>
      <c r="N1" s="6"/>
      <c r="O1" s="6"/>
      <c r="P1" s="6"/>
      <c r="Q1" s="6"/>
      <c r="R1" s="6"/>
      <c r="S1" s="6"/>
      <c r="T1" s="6"/>
    </row>
    <row r="2" spans="1:20">
      <c r="A2" s="8" t="s">
        <v>49</v>
      </c>
      <c r="B2" s="109" t="str">
        <f>$B$32</f>
        <v xml:space="preserve">Black Hawk </v>
      </c>
      <c r="C2" s="2">
        <f>$G$32</f>
        <v>303</v>
      </c>
      <c r="D2" s="2">
        <f>$L$32</f>
        <v>309</v>
      </c>
      <c r="E2" s="2">
        <f>$Q$32</f>
        <v>0</v>
      </c>
      <c r="F2" s="2">
        <f>SUM(C2:E2)</f>
        <v>612</v>
      </c>
      <c r="G2" s="6"/>
      <c r="H2" s="18"/>
      <c r="I2" s="143" t="s">
        <v>234</v>
      </c>
      <c r="J2" s="8" t="s">
        <v>48</v>
      </c>
      <c r="K2" s="8">
        <f>MIN(F2:F14)</f>
        <v>612</v>
      </c>
      <c r="L2" s="8"/>
      <c r="M2" s="8"/>
      <c r="N2" s="8"/>
      <c r="O2" s="8"/>
      <c r="P2" s="8"/>
      <c r="Q2" s="8"/>
      <c r="R2" s="18"/>
      <c r="S2" s="18"/>
      <c r="T2" s="6"/>
    </row>
    <row r="3" spans="1:20">
      <c r="A3" s="8" t="s">
        <v>49</v>
      </c>
      <c r="B3" s="109" t="str">
        <f>B38</f>
        <v>Bryant and Stratton</v>
      </c>
      <c r="C3" s="2">
        <f>G38</f>
        <v>297</v>
      </c>
      <c r="D3" s="2">
        <f>L38</f>
        <v>316</v>
      </c>
      <c r="E3" s="2">
        <f>Q38</f>
        <v>0</v>
      </c>
      <c r="F3" s="2">
        <f t="shared" ref="F3:F12" si="0">SUM(C3:E3)</f>
        <v>613</v>
      </c>
      <c r="G3" s="6"/>
      <c r="H3" s="6"/>
      <c r="I3" s="144" t="s">
        <v>2</v>
      </c>
      <c r="J3" s="8" t="s">
        <v>50</v>
      </c>
      <c r="K3" s="8">
        <f>SMALL(F2:F14,2)</f>
        <v>613</v>
      </c>
      <c r="L3" s="8"/>
      <c r="M3" s="8"/>
      <c r="N3" s="8"/>
      <c r="O3" s="8"/>
      <c r="P3" s="8"/>
      <c r="Q3" s="8"/>
      <c r="R3" s="6"/>
      <c r="S3" s="6"/>
      <c r="T3" s="6"/>
    </row>
    <row r="4" spans="1:20">
      <c r="A4" s="8"/>
      <c r="B4" s="109" t="str">
        <f>B44</f>
        <v>Carl Sandburg</v>
      </c>
      <c r="C4" s="2">
        <f>G44</f>
        <v>314</v>
      </c>
      <c r="D4" s="2">
        <f>L44</f>
        <v>318</v>
      </c>
      <c r="E4" s="2">
        <f>Q44</f>
        <v>0</v>
      </c>
      <c r="F4" s="2">
        <f t="shared" si="0"/>
        <v>632</v>
      </c>
      <c r="I4" s="143" t="s">
        <v>8</v>
      </c>
      <c r="J4" s="8" t="s">
        <v>51</v>
      </c>
      <c r="K4" s="8">
        <f>SMALL(F2:F14,3)</f>
        <v>613</v>
      </c>
      <c r="L4" s="8"/>
      <c r="M4" s="8"/>
      <c r="N4" s="8"/>
      <c r="O4" s="8"/>
      <c r="P4" s="8"/>
      <c r="Q4" s="8"/>
      <c r="T4" s="6"/>
    </row>
    <row r="5" spans="1:20">
      <c r="A5" s="8"/>
      <c r="B5" s="109" t="s">
        <v>53</v>
      </c>
      <c r="C5" s="2">
        <f>G50</f>
        <v>338</v>
      </c>
      <c r="D5" s="2">
        <f>L50</f>
        <v>350</v>
      </c>
      <c r="E5" s="2">
        <f>Q50</f>
        <v>0</v>
      </c>
      <c r="F5" s="2">
        <f t="shared" si="0"/>
        <v>688</v>
      </c>
      <c r="G5" s="6"/>
      <c r="H5" s="6"/>
      <c r="I5" s="143" t="s">
        <v>235</v>
      </c>
      <c r="J5" s="8" t="s">
        <v>52</v>
      </c>
      <c r="K5" s="8">
        <f>SMALL(F2:F14,4)</f>
        <v>621</v>
      </c>
      <c r="L5" s="8"/>
      <c r="M5" s="8"/>
      <c r="N5" s="8"/>
      <c r="O5" s="8"/>
      <c r="P5" s="8"/>
      <c r="Q5" s="8"/>
      <c r="R5" s="6"/>
      <c r="S5" s="6"/>
      <c r="T5" s="6"/>
    </row>
    <row r="6" spans="1:20">
      <c r="A6" s="8"/>
      <c r="B6" s="109" t="str">
        <f>B56</f>
        <v xml:space="preserve">Highland </v>
      </c>
      <c r="C6" s="2">
        <f>G56</f>
        <v>304</v>
      </c>
      <c r="D6" s="2">
        <f>L56</f>
        <v>317</v>
      </c>
      <c r="E6" s="2">
        <f>Q56</f>
        <v>0</v>
      </c>
      <c r="F6" s="2">
        <f t="shared" si="0"/>
        <v>621</v>
      </c>
      <c r="G6" s="6"/>
      <c r="H6" s="6"/>
      <c r="I6" s="143" t="s">
        <v>5</v>
      </c>
      <c r="J6" s="8" t="s">
        <v>54</v>
      </c>
      <c r="K6" s="8">
        <f>SMALL(F2:F14,5)</f>
        <v>630</v>
      </c>
      <c r="L6" s="8"/>
      <c r="M6" s="8"/>
      <c r="N6" s="8"/>
      <c r="O6" s="8"/>
      <c r="P6" s="8"/>
      <c r="Q6" s="8"/>
      <c r="R6" s="6"/>
      <c r="S6" s="6"/>
      <c r="T6" s="6"/>
    </row>
    <row r="7" spans="1:20">
      <c r="A7" s="8"/>
      <c r="B7" s="109" t="str">
        <f>B62</f>
        <v>IVCC</v>
      </c>
      <c r="C7" s="2">
        <f>G62</f>
        <v>296</v>
      </c>
      <c r="D7" s="2">
        <f>L62</f>
        <v>317</v>
      </c>
      <c r="E7" s="2">
        <f>Q62</f>
        <v>0</v>
      </c>
      <c r="F7" s="2">
        <f t="shared" si="0"/>
        <v>613</v>
      </c>
      <c r="G7" s="6"/>
      <c r="H7" s="6"/>
      <c r="I7" s="143" t="s">
        <v>9</v>
      </c>
      <c r="J7" s="8" t="s">
        <v>55</v>
      </c>
      <c r="K7" s="8">
        <f>SMALL(F2:F14,6)</f>
        <v>631</v>
      </c>
      <c r="L7" s="8"/>
      <c r="M7" s="8"/>
      <c r="N7" s="8"/>
      <c r="O7" s="8"/>
      <c r="P7" s="8"/>
      <c r="Q7" s="8"/>
      <c r="R7" s="6"/>
      <c r="S7" s="6"/>
      <c r="T7" s="6"/>
    </row>
    <row r="8" spans="1:20">
      <c r="A8" s="8"/>
      <c r="B8" s="109" t="str">
        <f>B68</f>
        <v>Sauk Valley</v>
      </c>
      <c r="C8" s="2">
        <f>G68</f>
        <v>314</v>
      </c>
      <c r="D8" s="2">
        <f>L68</f>
        <v>347</v>
      </c>
      <c r="E8" s="2">
        <f>Q68</f>
        <v>0</v>
      </c>
      <c r="F8" s="2">
        <f t="shared" si="0"/>
        <v>661</v>
      </c>
      <c r="G8" s="6"/>
      <c r="H8" s="18"/>
      <c r="I8" s="143" t="s">
        <v>236</v>
      </c>
      <c r="J8" s="8" t="s">
        <v>56</v>
      </c>
      <c r="K8" s="8">
        <f>SMALL(F2:F14,7)</f>
        <v>632</v>
      </c>
      <c r="L8" s="8"/>
      <c r="M8" s="8"/>
      <c r="N8" s="8"/>
      <c r="O8" s="8"/>
      <c r="P8" s="8"/>
      <c r="Q8" s="8"/>
      <c r="R8" s="18"/>
      <c r="S8" s="18"/>
      <c r="T8" s="6"/>
    </row>
    <row r="9" spans="1:20">
      <c r="A9" s="8"/>
      <c r="B9" s="109" t="str">
        <f>B74</f>
        <v>College of Lake County</v>
      </c>
      <c r="C9" s="2">
        <f>G74</f>
        <v>312</v>
      </c>
      <c r="D9" s="2">
        <f>L74</f>
        <v>318</v>
      </c>
      <c r="E9" s="2">
        <f>Q74</f>
        <v>0</v>
      </c>
      <c r="F9" s="2">
        <f t="shared" si="0"/>
        <v>630</v>
      </c>
      <c r="G9" s="6"/>
      <c r="H9" s="18"/>
      <c r="I9" s="143" t="s">
        <v>290</v>
      </c>
      <c r="J9" s="8" t="s">
        <v>57</v>
      </c>
      <c r="K9" s="8">
        <f>SMALL(F2:F14,8)</f>
        <v>661</v>
      </c>
      <c r="L9" s="8"/>
      <c r="M9" s="8"/>
      <c r="N9" s="8"/>
      <c r="O9" s="8"/>
      <c r="P9" s="8"/>
      <c r="Q9" s="8"/>
      <c r="R9" s="18"/>
      <c r="S9" s="18"/>
      <c r="T9" s="6"/>
    </row>
    <row r="10" spans="1:20">
      <c r="A10" s="8"/>
      <c r="B10" s="109" t="str">
        <f>B80</f>
        <v>Alexandria College</v>
      </c>
      <c r="C10" s="8">
        <f>G80</f>
        <v>306</v>
      </c>
      <c r="D10" s="8">
        <f>L80</f>
        <v>325</v>
      </c>
      <c r="E10" s="8">
        <f>Q80</f>
        <v>0</v>
      </c>
      <c r="F10" s="2">
        <f t="shared" si="0"/>
        <v>631</v>
      </c>
      <c r="G10" s="6"/>
      <c r="H10" s="18"/>
      <c r="I10" s="143" t="s">
        <v>286</v>
      </c>
      <c r="J10" s="8" t="s">
        <v>287</v>
      </c>
      <c r="K10" s="8">
        <f>SMALL(F2:F14,9)</f>
        <v>672</v>
      </c>
      <c r="L10" s="8" t="s">
        <v>49</v>
      </c>
      <c r="M10" s="8"/>
      <c r="N10" s="8"/>
      <c r="O10" s="8"/>
      <c r="P10" s="8"/>
      <c r="Q10" s="8"/>
      <c r="R10" s="18"/>
      <c r="S10" s="18"/>
      <c r="T10" s="6"/>
    </row>
    <row r="11" spans="1:20">
      <c r="A11" s="8"/>
      <c r="B11" s="109" t="str">
        <f>B86</f>
        <v>Moraine Valley</v>
      </c>
      <c r="C11" s="8">
        <f>G86</f>
        <v>333</v>
      </c>
      <c r="D11" s="8">
        <f>L86</f>
        <v>339</v>
      </c>
      <c r="E11" s="8">
        <f>Q86</f>
        <v>0</v>
      </c>
      <c r="F11" s="2">
        <f t="shared" si="0"/>
        <v>672</v>
      </c>
      <c r="G11" s="6"/>
      <c r="H11" s="18"/>
      <c r="I11" s="143" t="s">
        <v>3</v>
      </c>
      <c r="J11" s="8" t="s">
        <v>289</v>
      </c>
      <c r="K11" s="8">
        <f>SMALL(F4:F16,8)</f>
        <v>688</v>
      </c>
      <c r="L11" s="8"/>
      <c r="M11" s="8"/>
      <c r="N11" s="8"/>
      <c r="O11" s="8"/>
      <c r="P11" s="8"/>
      <c r="Q11" s="8"/>
      <c r="R11" s="18"/>
      <c r="S11" s="18"/>
      <c r="T11" s="6"/>
    </row>
    <row r="12" spans="1:20">
      <c r="A12" s="8"/>
      <c r="B12" s="109" t="str">
        <f>B92</f>
        <v>Waubonsee CC</v>
      </c>
      <c r="C12" s="8">
        <f>G92</f>
        <v>348</v>
      </c>
      <c r="D12" s="8">
        <f>L92</f>
        <v>356</v>
      </c>
      <c r="E12" s="8">
        <f>Q92</f>
        <v>0</v>
      </c>
      <c r="F12" s="2">
        <f t="shared" si="0"/>
        <v>704</v>
      </c>
      <c r="G12" s="6"/>
      <c r="H12" s="18"/>
      <c r="I12" s="143" t="s">
        <v>288</v>
      </c>
      <c r="J12" s="8" t="s">
        <v>90</v>
      </c>
      <c r="K12" s="8">
        <f>SMALL(F5:F17,8)</f>
        <v>704</v>
      </c>
      <c r="L12" s="8"/>
      <c r="M12" s="8"/>
      <c r="N12" s="8"/>
      <c r="O12" s="8"/>
      <c r="P12" s="8"/>
      <c r="Q12" s="8"/>
      <c r="R12" s="18"/>
      <c r="S12" s="18"/>
      <c r="T12" s="6"/>
    </row>
    <row r="13" spans="1:20">
      <c r="A13" s="8"/>
      <c r="B13" s="6"/>
      <c r="C13" s="18"/>
      <c r="D13" s="18"/>
      <c r="E13" s="18"/>
      <c r="F13" s="18"/>
      <c r="G13" s="6"/>
      <c r="H13" s="18"/>
      <c r="L13" s="8"/>
      <c r="M13" s="8"/>
      <c r="N13" s="8"/>
      <c r="O13" s="8"/>
      <c r="P13" s="8"/>
      <c r="Q13" s="8"/>
      <c r="R13" s="18"/>
      <c r="S13" s="18"/>
      <c r="T13" s="6"/>
    </row>
    <row r="14" spans="1:20">
      <c r="A14" s="8"/>
      <c r="B14" s="8"/>
      <c r="C14" s="2"/>
      <c r="D14" s="2"/>
      <c r="E14" s="2"/>
      <c r="F14" s="2"/>
      <c r="G14" s="6"/>
      <c r="H14" s="6"/>
      <c r="I14" s="6" t="s">
        <v>49</v>
      </c>
      <c r="J14" s="6" t="s">
        <v>49</v>
      </c>
      <c r="K14" s="6"/>
      <c r="L14" s="8" t="s">
        <v>49</v>
      </c>
      <c r="M14" s="8"/>
      <c r="N14" s="8"/>
      <c r="O14" s="8"/>
      <c r="P14" s="8"/>
      <c r="Q14" s="8"/>
      <c r="R14" s="6"/>
      <c r="S14" s="6"/>
      <c r="T14" s="6"/>
    </row>
    <row r="15" spans="1:20">
      <c r="A15" s="8"/>
      <c r="B15" s="19" t="s">
        <v>58</v>
      </c>
      <c r="C15" s="8"/>
      <c r="D15" s="8"/>
      <c r="E15" s="8"/>
      <c r="F15" s="6"/>
      <c r="G15" s="6"/>
      <c r="H15" s="18"/>
      <c r="I15" s="18"/>
      <c r="J15" s="18"/>
      <c r="K15" s="18"/>
      <c r="L15" s="6"/>
      <c r="M15" s="18"/>
      <c r="N15" s="18"/>
      <c r="O15" s="18"/>
      <c r="P15" s="18"/>
      <c r="Q15" s="6"/>
      <c r="R15" s="6"/>
      <c r="S15" s="6"/>
      <c r="T15" s="6"/>
    </row>
    <row r="16" spans="1:20">
      <c r="A16" s="8" t="s">
        <v>59</v>
      </c>
      <c r="B16" s="8"/>
      <c r="C16" s="17"/>
      <c r="D16" s="2"/>
      <c r="E16" s="8">
        <f>SMALL(R33:R107,1)</f>
        <v>146</v>
      </c>
      <c r="F16" s="20"/>
      <c r="G16" s="8"/>
      <c r="H16" s="18"/>
    </row>
    <row r="17" spans="1:20">
      <c r="A17" s="8" t="s">
        <v>50</v>
      </c>
      <c r="B17" s="8"/>
      <c r="C17" s="17"/>
      <c r="D17" s="20"/>
      <c r="E17" s="8">
        <f>SMALL(R33:R107,2)</f>
        <v>147</v>
      </c>
      <c r="F17" s="20"/>
      <c r="H17" s="18"/>
    </row>
    <row r="18" spans="1:20">
      <c r="A18" s="8" t="s">
        <v>51</v>
      </c>
      <c r="B18" s="8"/>
      <c r="C18" s="17"/>
      <c r="D18" s="2"/>
      <c r="E18" s="8">
        <f>SMALL(R33:R107,3)</f>
        <v>148</v>
      </c>
      <c r="F18" s="20"/>
      <c r="G18" s="6"/>
      <c r="H18" s="18"/>
      <c r="I18" s="18"/>
      <c r="J18" s="18"/>
      <c r="K18" s="18"/>
      <c r="L18" s="6"/>
      <c r="M18" s="18"/>
      <c r="N18" s="18"/>
      <c r="O18" s="18"/>
      <c r="P18" s="18"/>
      <c r="Q18" s="6"/>
      <c r="R18" s="18"/>
      <c r="S18" s="18"/>
      <c r="T18" s="6"/>
    </row>
    <row r="19" spans="1:20">
      <c r="A19" s="8" t="s">
        <v>52</v>
      </c>
      <c r="B19" s="8"/>
      <c r="C19" s="17"/>
      <c r="D19" s="2"/>
      <c r="E19" s="8">
        <f>SMALL(R33:R107,4)</f>
        <v>149</v>
      </c>
      <c r="F19" s="20"/>
      <c r="G19" s="6"/>
      <c r="H19" s="18"/>
      <c r="I19" s="18"/>
      <c r="J19" s="18"/>
      <c r="K19" s="18"/>
      <c r="L19" s="6"/>
      <c r="M19" s="18"/>
      <c r="N19" s="18"/>
      <c r="O19" s="18"/>
      <c r="P19" s="18"/>
      <c r="Q19" s="6"/>
      <c r="R19" s="18"/>
      <c r="S19" s="18"/>
      <c r="T19" s="6"/>
    </row>
    <row r="20" spans="1:20">
      <c r="A20" s="8" t="s">
        <v>54</v>
      </c>
      <c r="B20" s="8"/>
      <c r="C20" s="17"/>
      <c r="D20" s="8"/>
      <c r="E20" s="8">
        <f>SMALL(R33:R107,5)</f>
        <v>149</v>
      </c>
      <c r="F20" s="20"/>
      <c r="G20" s="6"/>
      <c r="H20" s="18"/>
      <c r="I20" s="18"/>
      <c r="J20" s="18"/>
      <c r="K20" s="18"/>
      <c r="L20" s="6"/>
      <c r="M20" s="18"/>
      <c r="N20" s="18"/>
      <c r="O20" s="18"/>
      <c r="P20" s="18"/>
      <c r="Q20" s="6"/>
      <c r="R20" s="18"/>
      <c r="S20" s="18"/>
      <c r="T20" s="6"/>
    </row>
    <row r="21" spans="1:20">
      <c r="A21" s="8" t="s">
        <v>55</v>
      </c>
      <c r="B21" s="8"/>
      <c r="C21" s="17"/>
      <c r="D21" s="8"/>
      <c r="E21" s="8">
        <f>SMALL(R33:R107,6)</f>
        <v>151</v>
      </c>
      <c r="F21" s="20"/>
      <c r="G21" s="6"/>
      <c r="H21" s="18"/>
      <c r="I21" s="18"/>
      <c r="J21" s="18"/>
      <c r="K21" s="18"/>
      <c r="L21" s="6"/>
      <c r="M21" s="18"/>
      <c r="N21" s="18"/>
      <c r="O21" s="18"/>
      <c r="P21" s="18"/>
      <c r="Q21" s="6"/>
      <c r="R21" s="18"/>
      <c r="S21" s="18"/>
      <c r="T21" s="6"/>
    </row>
    <row r="22" spans="1:20">
      <c r="A22" s="8" t="s">
        <v>56</v>
      </c>
      <c r="B22" s="8"/>
      <c r="C22" s="17"/>
      <c r="D22" s="8"/>
      <c r="E22" s="8">
        <f>SMALL(R33:R107,7)</f>
        <v>152</v>
      </c>
      <c r="F22" s="20"/>
      <c r="G22" s="6"/>
      <c r="H22" s="18"/>
      <c r="I22" s="18"/>
      <c r="J22" s="18"/>
      <c r="K22" s="18"/>
      <c r="L22" s="6"/>
      <c r="M22" s="18"/>
      <c r="N22" s="18"/>
      <c r="O22" s="18"/>
      <c r="P22" s="18"/>
      <c r="Q22" s="6"/>
      <c r="R22" s="18"/>
      <c r="S22" s="18"/>
      <c r="T22" s="6"/>
    </row>
    <row r="23" spans="1:20">
      <c r="A23" s="8" t="s">
        <v>57</v>
      </c>
      <c r="B23" s="8"/>
      <c r="C23" s="17"/>
      <c r="D23" s="8"/>
      <c r="E23" s="8">
        <f>SMALL(R33:R107,8)</f>
        <v>152</v>
      </c>
      <c r="F23" s="20"/>
      <c r="G23" s="6"/>
      <c r="H23" s="18"/>
      <c r="I23" s="18"/>
      <c r="J23" s="18"/>
      <c r="K23" s="18"/>
      <c r="L23" s="6"/>
      <c r="M23" s="18"/>
      <c r="N23" s="18"/>
      <c r="O23" s="18"/>
      <c r="P23" s="18"/>
      <c r="Q23" s="6"/>
      <c r="R23" s="18"/>
      <c r="S23" s="18"/>
      <c r="T23" s="6"/>
    </row>
    <row r="24" spans="1:20">
      <c r="A24" s="8" t="s">
        <v>60</v>
      </c>
      <c r="B24" s="8"/>
      <c r="C24" s="17"/>
      <c r="D24" s="8"/>
      <c r="E24" s="8">
        <f>SMALL(R33:R107,9)</f>
        <v>153</v>
      </c>
      <c r="F24" s="20"/>
      <c r="G24" s="6"/>
      <c r="H24" s="18"/>
      <c r="I24" s="18"/>
      <c r="J24" s="18"/>
      <c r="K24" s="18"/>
      <c r="L24" s="6"/>
      <c r="M24" s="18"/>
      <c r="N24" s="18"/>
      <c r="O24" s="18"/>
      <c r="P24" s="18"/>
      <c r="Q24" s="6"/>
      <c r="R24" s="18"/>
      <c r="S24" s="18"/>
      <c r="T24" s="6"/>
    </row>
    <row r="25" spans="1:20">
      <c r="A25" s="8" t="s">
        <v>61</v>
      </c>
      <c r="B25" s="8"/>
      <c r="C25" s="8"/>
      <c r="D25" s="8"/>
      <c r="E25" s="8">
        <f>SMALL(R33:R107,10)</f>
        <v>153</v>
      </c>
      <c r="F25" s="20"/>
      <c r="G25" s="6"/>
      <c r="H25" s="18"/>
      <c r="I25" s="18"/>
      <c r="J25" s="18"/>
      <c r="K25" s="18"/>
      <c r="L25" s="6"/>
      <c r="M25" s="18"/>
      <c r="N25" s="18"/>
      <c r="O25" s="18"/>
      <c r="P25" s="18"/>
      <c r="Q25" s="6"/>
      <c r="R25" s="18"/>
      <c r="S25" s="18"/>
      <c r="T25" s="6"/>
    </row>
    <row r="26" spans="1:20">
      <c r="A26" s="8" t="s">
        <v>90</v>
      </c>
      <c r="B26" s="8"/>
      <c r="C26" s="8"/>
      <c r="D26" s="8"/>
      <c r="E26" s="8">
        <f>SMALL(R33:R107,11)</f>
        <v>154</v>
      </c>
      <c r="F26" s="20"/>
      <c r="G26" s="6"/>
      <c r="H26" s="18"/>
      <c r="I26" s="18"/>
      <c r="J26" s="18"/>
      <c r="K26" s="18"/>
      <c r="L26" s="6"/>
      <c r="M26" s="18"/>
      <c r="N26" s="18"/>
      <c r="O26" s="18"/>
      <c r="P26" s="18"/>
      <c r="Q26" s="6"/>
      <c r="R26" s="18"/>
      <c r="S26" s="18"/>
      <c r="T26" s="6"/>
    </row>
    <row r="27" spans="1:20">
      <c r="A27" s="8" t="s">
        <v>91</v>
      </c>
      <c r="B27" s="8"/>
      <c r="C27" s="8"/>
      <c r="D27" s="8"/>
      <c r="E27" s="8">
        <f>SMALL(R33:R107,12)</f>
        <v>154</v>
      </c>
      <c r="F27" s="20"/>
      <c r="G27" s="6"/>
      <c r="H27" s="18"/>
      <c r="I27" s="18"/>
      <c r="J27" s="18"/>
      <c r="K27" s="18"/>
      <c r="L27" s="6"/>
      <c r="M27" s="18"/>
      <c r="N27" s="18"/>
      <c r="O27" s="18"/>
      <c r="P27" s="18"/>
      <c r="Q27" s="6"/>
      <c r="R27" s="18"/>
      <c r="S27" s="18"/>
      <c r="T27" s="6"/>
    </row>
    <row r="28" spans="1:20">
      <c r="A28" s="8" t="s">
        <v>92</v>
      </c>
      <c r="B28" s="8"/>
      <c r="C28" s="8"/>
      <c r="D28" s="8"/>
      <c r="E28" s="8">
        <f>SMALL(R33:R107,13)</f>
        <v>154</v>
      </c>
      <c r="F28" s="20"/>
      <c r="G28" s="6"/>
      <c r="H28" s="18"/>
      <c r="I28" s="18"/>
      <c r="J28" s="18"/>
      <c r="K28" s="18"/>
      <c r="L28" s="6"/>
      <c r="M28" s="18"/>
      <c r="N28" s="18"/>
      <c r="O28" s="18"/>
      <c r="P28" s="18"/>
      <c r="Q28" s="6"/>
      <c r="R28" s="18"/>
      <c r="S28" s="18"/>
      <c r="T28" s="6"/>
    </row>
    <row r="29" spans="1:20">
      <c r="A29" s="8" t="s">
        <v>93</v>
      </c>
      <c r="B29" s="8"/>
      <c r="C29" s="8"/>
      <c r="D29" s="8"/>
      <c r="E29" s="8">
        <f>SMALL(R33:R107,14)</f>
        <v>155</v>
      </c>
      <c r="F29" s="20"/>
      <c r="G29" s="6"/>
      <c r="H29" s="18"/>
      <c r="I29" s="18"/>
      <c r="J29" s="18"/>
      <c r="K29" s="18"/>
      <c r="L29" s="6"/>
      <c r="M29" s="18"/>
      <c r="N29" s="18"/>
      <c r="O29" s="18"/>
      <c r="P29" s="18"/>
      <c r="Q29" s="6"/>
      <c r="R29" s="18"/>
      <c r="S29" s="18"/>
      <c r="T29" s="6"/>
    </row>
    <row r="30" spans="1:20">
      <c r="A30" s="8" t="s">
        <v>94</v>
      </c>
      <c r="B30" s="2"/>
      <c r="C30" s="8"/>
      <c r="D30" s="8"/>
      <c r="E30" s="8">
        <f>SMALL(R33:R107,15)</f>
        <v>155</v>
      </c>
      <c r="F30" s="18"/>
      <c r="G30" s="6"/>
      <c r="H30" s="18"/>
      <c r="I30" s="18"/>
      <c r="J30" s="18"/>
      <c r="K30" s="18"/>
      <c r="L30" s="6"/>
      <c r="M30" s="18"/>
      <c r="N30" s="18"/>
      <c r="O30" s="18"/>
      <c r="P30" s="18"/>
      <c r="Q30" s="6"/>
      <c r="R30" s="18"/>
      <c r="S30" s="18"/>
      <c r="T30" s="6"/>
    </row>
    <row r="31" spans="1:20" ht="16" thickBot="1">
      <c r="A31" s="8"/>
      <c r="B31" s="19" t="s">
        <v>62</v>
      </c>
      <c r="C31" s="9"/>
      <c r="D31" s="9"/>
      <c r="E31" s="18"/>
      <c r="F31" s="8"/>
      <c r="G31" s="6"/>
      <c r="H31" s="18"/>
      <c r="I31" s="18"/>
      <c r="J31" s="18"/>
      <c r="K31" s="18"/>
      <c r="L31" s="6"/>
      <c r="M31" s="18"/>
      <c r="N31" s="18"/>
      <c r="O31" s="18"/>
      <c r="P31" s="18"/>
      <c r="Q31" s="6"/>
      <c r="R31" s="17"/>
      <c r="S31" s="18"/>
      <c r="T31" s="6"/>
    </row>
    <row r="32" spans="1:20" ht="16" thickBot="1">
      <c r="A32" s="21" t="s">
        <v>49</v>
      </c>
      <c r="B32" s="54" t="s">
        <v>176</v>
      </c>
      <c r="C32" s="22" t="s">
        <v>63</v>
      </c>
      <c r="D32" s="23" t="s">
        <v>64</v>
      </c>
      <c r="E32" s="23" t="s">
        <v>47</v>
      </c>
      <c r="F32" s="23" t="s">
        <v>65</v>
      </c>
      <c r="G32" s="24">
        <f>SUM(E33:E37)-MAX(E33:E37)</f>
        <v>303</v>
      </c>
      <c r="H32" s="22" t="s">
        <v>63</v>
      </c>
      <c r="I32" s="23" t="s">
        <v>64</v>
      </c>
      <c r="J32" s="23" t="s">
        <v>47</v>
      </c>
      <c r="K32" s="23" t="s">
        <v>66</v>
      </c>
      <c r="L32" s="24">
        <f>SUM(J33:J37)-MAX(J33:J37)</f>
        <v>309</v>
      </c>
      <c r="M32" s="22" t="s">
        <v>63</v>
      </c>
      <c r="N32" s="23" t="s">
        <v>64</v>
      </c>
      <c r="O32" s="23" t="s">
        <v>47</v>
      </c>
      <c r="P32" s="23" t="s">
        <v>67</v>
      </c>
      <c r="Q32" s="24">
        <f>SUM(O33:O37)-MAX(O33:O37)</f>
        <v>0</v>
      </c>
      <c r="R32" s="25" t="s">
        <v>47</v>
      </c>
      <c r="S32" s="26" t="s">
        <v>68</v>
      </c>
      <c r="T32" s="27">
        <f>SUM(G32+L32+Q32)</f>
        <v>612</v>
      </c>
    </row>
    <row r="33" spans="1:20">
      <c r="A33" s="9" t="s">
        <v>69</v>
      </c>
      <c r="B33" s="60" t="str">
        <f>'Tee Sheet'!I3</f>
        <v>ETHAN EARL</v>
      </c>
      <c r="C33" s="28">
        <v>39</v>
      </c>
      <c r="D33" s="29">
        <v>38</v>
      </c>
      <c r="E33" s="9">
        <f>SUM(C33:D33)</f>
        <v>77</v>
      </c>
      <c r="F33" s="9"/>
      <c r="G33" s="30"/>
      <c r="H33" s="28">
        <v>38</v>
      </c>
      <c r="I33" s="29">
        <v>39</v>
      </c>
      <c r="J33" s="9">
        <f>SUM(H33:I33)</f>
        <v>77</v>
      </c>
      <c r="K33" s="29"/>
      <c r="L33" s="30"/>
      <c r="M33" s="28"/>
      <c r="N33" s="29"/>
      <c r="O33" s="9">
        <f>SUM(M33:N33)</f>
        <v>0</v>
      </c>
      <c r="P33" s="29"/>
      <c r="Q33" s="30"/>
      <c r="R33" s="31">
        <f>E33+J33+O33</f>
        <v>154</v>
      </c>
      <c r="S33" s="18"/>
      <c r="T33" s="6"/>
    </row>
    <row r="34" spans="1:20">
      <c r="A34" s="9" t="s">
        <v>36</v>
      </c>
      <c r="B34" s="61" t="str">
        <f>'Tee Sheet'!I4</f>
        <v>LUKE LOFGREN</v>
      </c>
      <c r="C34" s="28">
        <v>35</v>
      </c>
      <c r="D34" s="29">
        <v>38</v>
      </c>
      <c r="E34" s="9">
        <f>SUM(C34:D34)</f>
        <v>73</v>
      </c>
      <c r="F34" s="9"/>
      <c r="G34" s="30"/>
      <c r="H34" s="28">
        <v>36</v>
      </c>
      <c r="I34" s="29">
        <v>38</v>
      </c>
      <c r="J34" s="9">
        <f>SUM(H34:I34)</f>
        <v>74</v>
      </c>
      <c r="K34" s="29"/>
      <c r="L34" s="30"/>
      <c r="M34" s="28"/>
      <c r="N34" s="29"/>
      <c r="O34" s="9">
        <f>SUM(M34:N34)</f>
        <v>0</v>
      </c>
      <c r="P34" s="29"/>
      <c r="Q34" s="30"/>
      <c r="R34" s="31">
        <f>E34+J34+O34</f>
        <v>147</v>
      </c>
      <c r="S34" s="18"/>
      <c r="T34" s="6"/>
    </row>
    <row r="35" spans="1:20">
      <c r="A35" s="9"/>
      <c r="B35" s="61" t="str">
        <f>'Tee Sheet'!I5</f>
        <v>AJ SHOEMAKER</v>
      </c>
      <c r="C35" s="28">
        <v>39</v>
      </c>
      <c r="D35" s="29">
        <v>41</v>
      </c>
      <c r="E35" s="9">
        <f>SUM(C35:D35)</f>
        <v>80</v>
      </c>
      <c r="F35" s="9"/>
      <c r="G35" s="30"/>
      <c r="H35" s="28">
        <v>40</v>
      </c>
      <c r="I35" s="29">
        <v>42</v>
      </c>
      <c r="J35" s="9">
        <f>SUM(H35:I35)</f>
        <v>82</v>
      </c>
      <c r="K35" s="29"/>
      <c r="L35" s="30"/>
      <c r="M35" s="28"/>
      <c r="N35" s="29"/>
      <c r="O35" s="9">
        <f>SUM(M35:N35)</f>
        <v>0</v>
      </c>
      <c r="P35" s="29"/>
      <c r="Q35" s="30"/>
      <c r="R35" s="31">
        <f>E35+J35+O35</f>
        <v>162</v>
      </c>
      <c r="S35" s="18"/>
      <c r="T35" s="6"/>
    </row>
    <row r="36" spans="1:20">
      <c r="A36" s="9" t="s">
        <v>49</v>
      </c>
      <c r="B36" s="61" t="str">
        <f>'Tee Sheet'!I6</f>
        <v>EVAN EARL</v>
      </c>
      <c r="C36" s="28">
        <v>41</v>
      </c>
      <c r="D36" s="29">
        <v>43</v>
      </c>
      <c r="E36" s="9">
        <f>SUM(C36:D36)</f>
        <v>84</v>
      </c>
      <c r="F36" s="9"/>
      <c r="G36" s="30"/>
      <c r="H36" s="28">
        <v>37</v>
      </c>
      <c r="I36" s="29">
        <v>39</v>
      </c>
      <c r="J36" s="9">
        <f>SUM(H36:I36)</f>
        <v>76</v>
      </c>
      <c r="K36" s="29"/>
      <c r="L36" s="30"/>
      <c r="M36" s="28"/>
      <c r="N36" s="29"/>
      <c r="O36" s="9">
        <f>SUM(M36:N36)</f>
        <v>0</v>
      </c>
      <c r="P36" s="29"/>
      <c r="Q36" s="30"/>
      <c r="R36" s="31">
        <f>E36+J36+O36</f>
        <v>160</v>
      </c>
      <c r="S36" s="18"/>
      <c r="T36" s="6"/>
    </row>
    <row r="37" spans="1:20" ht="16" thickBot="1">
      <c r="A37" s="18"/>
      <c r="B37" s="62" t="str">
        <f>'Tee Sheet'!I7</f>
        <v>PATRICK WIEBENGA</v>
      </c>
      <c r="C37" s="32">
        <v>36</v>
      </c>
      <c r="D37" s="33">
        <v>37</v>
      </c>
      <c r="E37" s="34">
        <f>SUM(C37:D37)</f>
        <v>73</v>
      </c>
      <c r="F37" s="34"/>
      <c r="G37" s="35"/>
      <c r="H37" s="28">
        <v>40</v>
      </c>
      <c r="I37" s="29">
        <v>42</v>
      </c>
      <c r="J37" s="34">
        <f>SUM(H37:I37)</f>
        <v>82</v>
      </c>
      <c r="K37" s="33"/>
      <c r="L37" s="35"/>
      <c r="M37" s="32"/>
      <c r="N37" s="33"/>
      <c r="O37" s="34">
        <f>SUM(M37:N37)</f>
        <v>0</v>
      </c>
      <c r="P37" s="33"/>
      <c r="Q37" s="35"/>
      <c r="R37" s="31">
        <f>E37+J37+O37</f>
        <v>155</v>
      </c>
      <c r="S37" s="18"/>
      <c r="T37" s="6"/>
    </row>
    <row r="38" spans="1:20" ht="16" thickBot="1">
      <c r="A38" s="21" t="s">
        <v>49</v>
      </c>
      <c r="B38" s="54" t="s">
        <v>70</v>
      </c>
      <c r="C38" s="22" t="s">
        <v>63</v>
      </c>
      <c r="D38" s="23" t="s">
        <v>64</v>
      </c>
      <c r="E38" s="23" t="s">
        <v>47</v>
      </c>
      <c r="F38" s="23" t="s">
        <v>65</v>
      </c>
      <c r="G38" s="24">
        <f>SUM(E39:E43)-MAX(E39:E43)</f>
        <v>297</v>
      </c>
      <c r="H38" s="22" t="s">
        <v>63</v>
      </c>
      <c r="I38" s="23" t="s">
        <v>64</v>
      </c>
      <c r="J38" s="23" t="s">
        <v>47</v>
      </c>
      <c r="K38" s="23" t="s">
        <v>66</v>
      </c>
      <c r="L38" s="24">
        <f>SUM(J39:J43)-MAX(J39:J43)</f>
        <v>316</v>
      </c>
      <c r="M38" s="22" t="s">
        <v>63</v>
      </c>
      <c r="N38" s="23" t="s">
        <v>64</v>
      </c>
      <c r="O38" s="23" t="s">
        <v>47</v>
      </c>
      <c r="P38" s="23" t="s">
        <v>67</v>
      </c>
      <c r="Q38" s="24">
        <f>SUM(O39:O43)-MAX(O39:O43)</f>
        <v>0</v>
      </c>
      <c r="R38" s="25" t="s">
        <v>47</v>
      </c>
      <c r="S38" s="26" t="s">
        <v>68</v>
      </c>
      <c r="T38" s="27">
        <f>SUM(G38+L38+Q38)</f>
        <v>613</v>
      </c>
    </row>
    <row r="39" spans="1:20">
      <c r="A39" s="9" t="s">
        <v>69</v>
      </c>
      <c r="B39" s="64" t="str">
        <f>'Tee Sheet'!E3</f>
        <v>CADEN  FLETCHER</v>
      </c>
      <c r="C39" s="28">
        <v>35</v>
      </c>
      <c r="D39" s="29">
        <v>39</v>
      </c>
      <c r="E39" s="9">
        <f>SUM(C39:D39)</f>
        <v>74</v>
      </c>
      <c r="F39" s="9"/>
      <c r="G39" s="30"/>
      <c r="H39" s="28">
        <v>40</v>
      </c>
      <c r="I39" s="29">
        <v>39</v>
      </c>
      <c r="J39" s="9">
        <f>SUM(H39:I39)</f>
        <v>79</v>
      </c>
      <c r="K39" s="29"/>
      <c r="L39" s="30"/>
      <c r="M39" s="28"/>
      <c r="N39" s="29"/>
      <c r="O39" s="9">
        <f>SUM(M39:N39)</f>
        <v>0</v>
      </c>
      <c r="P39" s="29"/>
      <c r="Q39" s="30"/>
      <c r="R39" s="31">
        <f>E39+J39+O39</f>
        <v>153</v>
      </c>
      <c r="S39" s="18"/>
      <c r="T39" s="6"/>
    </row>
    <row r="40" spans="1:20">
      <c r="A40" s="9" t="s">
        <v>71</v>
      </c>
      <c r="B40" s="65" t="str">
        <f>'Tee Sheet'!E4</f>
        <v>TREY  FULLMER</v>
      </c>
      <c r="C40" s="28">
        <v>34</v>
      </c>
      <c r="D40" s="29">
        <v>37</v>
      </c>
      <c r="E40" s="9">
        <f>SUM(C40:D40)</f>
        <v>71</v>
      </c>
      <c r="F40" s="9"/>
      <c r="G40" s="30"/>
      <c r="H40" s="28">
        <v>41</v>
      </c>
      <c r="I40" s="29">
        <v>43</v>
      </c>
      <c r="J40" s="9">
        <f>SUM(H40:I40)</f>
        <v>84</v>
      </c>
      <c r="K40" s="29"/>
      <c r="L40" s="30"/>
      <c r="M40" s="28"/>
      <c r="N40" s="29"/>
      <c r="O40" s="9">
        <f>SUM(M40:N40)</f>
        <v>0</v>
      </c>
      <c r="P40" s="29"/>
      <c r="Q40" s="30"/>
      <c r="R40" s="31">
        <f>E40+J40+O40</f>
        <v>155</v>
      </c>
      <c r="S40" s="18"/>
      <c r="T40" s="6"/>
    </row>
    <row r="41" spans="1:20">
      <c r="A41" s="9"/>
      <c r="B41" s="65" t="str">
        <f>'Tee Sheet'!E5</f>
        <v>LENNY  OSHIRO</v>
      </c>
      <c r="C41" s="28">
        <v>39</v>
      </c>
      <c r="D41" s="29">
        <v>35</v>
      </c>
      <c r="E41" s="9">
        <f>SUM(C41:D41)</f>
        <v>74</v>
      </c>
      <c r="F41" s="9"/>
      <c r="G41" s="30"/>
      <c r="H41" s="28">
        <v>36</v>
      </c>
      <c r="I41" s="29">
        <v>36</v>
      </c>
      <c r="J41" s="9">
        <f>SUM(H41:I41)</f>
        <v>72</v>
      </c>
      <c r="K41" s="29"/>
      <c r="L41" s="30"/>
      <c r="M41" s="28"/>
      <c r="N41" s="29"/>
      <c r="O41" s="9">
        <f>SUM(M41:N41)</f>
        <v>0</v>
      </c>
      <c r="P41" s="29"/>
      <c r="Q41" s="30"/>
      <c r="R41" s="31">
        <f>E41+J41+O41</f>
        <v>146</v>
      </c>
      <c r="S41" s="18"/>
      <c r="T41" s="6"/>
    </row>
    <row r="42" spans="1:20">
      <c r="A42" s="9" t="s">
        <v>49</v>
      </c>
      <c r="B42" s="65" t="str">
        <f>'Tee Sheet'!E6</f>
        <v>COLIN  THOMEY</v>
      </c>
      <c r="C42" s="28">
        <v>39</v>
      </c>
      <c r="D42" s="29">
        <v>41</v>
      </c>
      <c r="E42" s="9">
        <f>SUM(C42:D42)</f>
        <v>80</v>
      </c>
      <c r="F42" s="9"/>
      <c r="G42" s="30"/>
      <c r="H42" s="28">
        <v>44</v>
      </c>
      <c r="I42" s="29">
        <v>40</v>
      </c>
      <c r="J42" s="9">
        <f>SUM(H42:I42)</f>
        <v>84</v>
      </c>
      <c r="K42" s="29"/>
      <c r="L42" s="30"/>
      <c r="M42" s="28"/>
      <c r="N42" s="29"/>
      <c r="O42" s="9">
        <f>SUM(M42:N42)</f>
        <v>0</v>
      </c>
      <c r="P42" s="29"/>
      <c r="Q42" s="30"/>
      <c r="R42" s="31">
        <f>E42+J42+O42</f>
        <v>164</v>
      </c>
      <c r="S42" s="18"/>
      <c r="T42" s="6"/>
    </row>
    <row r="43" spans="1:20" ht="16" thickBot="1">
      <c r="A43" s="18"/>
      <c r="B43" s="66" t="str">
        <f>'Tee Sheet'!E7</f>
        <v>TOMMY  MEDCALF</v>
      </c>
      <c r="C43" s="28">
        <v>39</v>
      </c>
      <c r="D43" s="29">
        <v>39</v>
      </c>
      <c r="E43" s="34">
        <f>SUM(C43:D43)</f>
        <v>78</v>
      </c>
      <c r="F43" s="34"/>
      <c r="G43" s="35"/>
      <c r="H43" s="32">
        <v>41</v>
      </c>
      <c r="I43" s="33">
        <v>40</v>
      </c>
      <c r="J43" s="34">
        <f>SUM(H43:I43)</f>
        <v>81</v>
      </c>
      <c r="K43" s="33"/>
      <c r="L43" s="35"/>
      <c r="M43" s="32"/>
      <c r="N43" s="33"/>
      <c r="O43" s="34">
        <f>SUM(M43:N43)</f>
        <v>0</v>
      </c>
      <c r="P43" s="33"/>
      <c r="Q43" s="35"/>
      <c r="R43" s="31">
        <f>E43+J43+O43</f>
        <v>159</v>
      </c>
      <c r="S43" s="18"/>
      <c r="T43" s="6"/>
    </row>
    <row r="44" spans="1:20" ht="16" thickBot="1">
      <c r="A44" s="21" t="s">
        <v>49</v>
      </c>
      <c r="B44" s="54" t="s">
        <v>72</v>
      </c>
      <c r="C44" s="22" t="s">
        <v>63</v>
      </c>
      <c r="D44" s="23" t="s">
        <v>64</v>
      </c>
      <c r="E44" s="23" t="s">
        <v>47</v>
      </c>
      <c r="F44" s="23" t="s">
        <v>65</v>
      </c>
      <c r="G44" s="24">
        <f>SUM(E45:E49)-MAX(E45:E49)</f>
        <v>314</v>
      </c>
      <c r="H44" s="22" t="s">
        <v>63</v>
      </c>
      <c r="I44" s="23" t="s">
        <v>64</v>
      </c>
      <c r="J44" s="23" t="s">
        <v>47</v>
      </c>
      <c r="K44" s="23" t="s">
        <v>66</v>
      </c>
      <c r="L44" s="24">
        <f>SUM(J45:J49)-MAX(J45:J49)</f>
        <v>318</v>
      </c>
      <c r="M44" s="22" t="s">
        <v>63</v>
      </c>
      <c r="N44" s="23" t="s">
        <v>64</v>
      </c>
      <c r="O44" s="23" t="s">
        <v>47</v>
      </c>
      <c r="P44" s="23" t="s">
        <v>73</v>
      </c>
      <c r="Q44" s="24">
        <f>SUM(O45:O49)-MAX(O45:O49)</f>
        <v>0</v>
      </c>
      <c r="R44" s="25" t="s">
        <v>47</v>
      </c>
      <c r="S44" s="26" t="s">
        <v>68</v>
      </c>
      <c r="T44" s="36">
        <f>SUM(G44+L44+Q44)</f>
        <v>632</v>
      </c>
    </row>
    <row r="45" spans="1:20">
      <c r="A45" s="9" t="s">
        <v>69</v>
      </c>
      <c r="B45" s="60" t="str">
        <f>'Tee Sheet'!M8</f>
        <v>CLAYTON  PHILLIPS</v>
      </c>
      <c r="C45" s="28">
        <v>37</v>
      </c>
      <c r="D45" s="29">
        <v>39</v>
      </c>
      <c r="E45" s="9">
        <f>SUM(C45:D45)</f>
        <v>76</v>
      </c>
      <c r="F45" s="9"/>
      <c r="G45" s="30"/>
      <c r="H45" s="28">
        <v>37</v>
      </c>
      <c r="I45" s="29">
        <v>38</v>
      </c>
      <c r="J45" s="9">
        <f>SUM(H45:I45)</f>
        <v>75</v>
      </c>
      <c r="K45" s="29"/>
      <c r="L45" s="30"/>
      <c r="M45" s="28"/>
      <c r="N45" s="29"/>
      <c r="O45" s="9">
        <f>SUM(M45:N45)</f>
        <v>0</v>
      </c>
      <c r="P45" s="29"/>
      <c r="Q45" s="30"/>
      <c r="R45" s="31">
        <f>E45+J45+O45</f>
        <v>151</v>
      </c>
      <c r="S45" s="18"/>
      <c r="T45" s="6"/>
    </row>
    <row r="46" spans="1:20">
      <c r="A46" s="9" t="s">
        <v>37</v>
      </c>
      <c r="B46" s="61" t="str">
        <f>'Tee Sheet'!M9</f>
        <v>COLE  HOPPING</v>
      </c>
      <c r="C46" s="28">
        <v>39</v>
      </c>
      <c r="D46" s="29">
        <v>42</v>
      </c>
      <c r="E46" s="9">
        <f>SUM(C46:D46)</f>
        <v>81</v>
      </c>
      <c r="F46" s="9"/>
      <c r="G46" s="30"/>
      <c r="H46" s="28">
        <v>38</v>
      </c>
      <c r="I46" s="29">
        <v>38</v>
      </c>
      <c r="J46" s="9">
        <f>SUM(H46:I46)</f>
        <v>76</v>
      </c>
      <c r="K46" s="29"/>
      <c r="L46" s="30"/>
      <c r="M46" s="28"/>
      <c r="N46" s="29"/>
      <c r="O46" s="9">
        <f>SUM(M46:N46)</f>
        <v>0</v>
      </c>
      <c r="P46" s="29"/>
      <c r="Q46" s="30"/>
      <c r="R46" s="31">
        <f>E46+J46+O46</f>
        <v>157</v>
      </c>
      <c r="S46" s="18"/>
      <c r="T46" s="6"/>
    </row>
    <row r="47" spans="1:20">
      <c r="A47" s="9"/>
      <c r="B47" s="61" t="str">
        <f>'Tee Sheet'!M10</f>
        <v>COOPER  THELERITIS</v>
      </c>
      <c r="C47" s="28">
        <v>39</v>
      </c>
      <c r="D47" s="29">
        <v>39</v>
      </c>
      <c r="E47" s="9">
        <f>SUM(C47:D47)</f>
        <v>78</v>
      </c>
      <c r="F47" s="9"/>
      <c r="G47" s="30"/>
      <c r="H47" s="28">
        <v>44</v>
      </c>
      <c r="I47" s="29">
        <v>39</v>
      </c>
      <c r="J47" s="9">
        <f>SUM(H47:I47)</f>
        <v>83</v>
      </c>
      <c r="K47" s="29"/>
      <c r="L47" s="30"/>
      <c r="M47" s="28"/>
      <c r="N47" s="29"/>
      <c r="O47" s="9">
        <f>SUM(M47:N47)</f>
        <v>0</v>
      </c>
      <c r="P47" s="29"/>
      <c r="Q47" s="30"/>
      <c r="R47" s="31">
        <f>E47+J47+O47</f>
        <v>161</v>
      </c>
      <c r="S47" s="18"/>
      <c r="T47" s="6"/>
    </row>
    <row r="48" spans="1:20">
      <c r="A48" s="9" t="s">
        <v>49</v>
      </c>
      <c r="B48" s="61" t="str">
        <f>'Tee Sheet'!M11</f>
        <v>CALVIN  PETERSON</v>
      </c>
      <c r="C48" s="28">
        <v>42</v>
      </c>
      <c r="D48" s="29">
        <v>40</v>
      </c>
      <c r="E48" s="9">
        <f>SUM(C48:D48)</f>
        <v>82</v>
      </c>
      <c r="F48" s="9"/>
      <c r="G48" s="30"/>
      <c r="H48" s="28">
        <v>44</v>
      </c>
      <c r="I48" s="29">
        <v>42</v>
      </c>
      <c r="J48" s="9">
        <f>SUM(H48:I48)</f>
        <v>86</v>
      </c>
      <c r="K48" s="29"/>
      <c r="L48" s="30"/>
      <c r="M48" s="28"/>
      <c r="N48" s="29"/>
      <c r="O48" s="9">
        <f>SUM(M48:N48)</f>
        <v>0</v>
      </c>
      <c r="P48" s="29"/>
      <c r="Q48" s="30"/>
      <c r="R48" s="31">
        <f>E48+J48+O48</f>
        <v>168</v>
      </c>
      <c r="S48" s="18"/>
      <c r="T48" s="6"/>
    </row>
    <row r="49" spans="1:20" ht="16" thickBot="1">
      <c r="A49" s="18"/>
      <c r="B49" s="62" t="str">
        <f>'Tee Sheet'!M12</f>
        <v>LORIN  PETERSON</v>
      </c>
      <c r="C49" s="32">
        <v>40</v>
      </c>
      <c r="D49" s="33">
        <v>39</v>
      </c>
      <c r="E49" s="34">
        <f>SUM(C49:D49)</f>
        <v>79</v>
      </c>
      <c r="F49" s="34"/>
      <c r="G49" s="35"/>
      <c r="H49" s="32">
        <v>41</v>
      </c>
      <c r="I49" s="33">
        <v>43</v>
      </c>
      <c r="J49" s="34">
        <f>SUM(H49:I49)</f>
        <v>84</v>
      </c>
      <c r="K49" s="33"/>
      <c r="L49" s="35"/>
      <c r="M49" s="32"/>
      <c r="N49" s="33"/>
      <c r="O49" s="34">
        <f>SUM(M49:N49)</f>
        <v>0</v>
      </c>
      <c r="P49" s="33"/>
      <c r="Q49" s="35"/>
      <c r="R49" s="31">
        <f>E49+J49+O49</f>
        <v>163</v>
      </c>
      <c r="S49" s="18"/>
      <c r="T49" s="6"/>
    </row>
    <row r="50" spans="1:20" ht="16" thickBot="1">
      <c r="A50" s="21" t="s">
        <v>49</v>
      </c>
      <c r="B50" s="54" t="s">
        <v>53</v>
      </c>
      <c r="C50" s="22" t="s">
        <v>63</v>
      </c>
      <c r="D50" s="23" t="s">
        <v>64</v>
      </c>
      <c r="E50" s="23" t="s">
        <v>47</v>
      </c>
      <c r="F50" s="23" t="s">
        <v>65</v>
      </c>
      <c r="G50" s="24">
        <f>SUM(E51:E55)-MAX(E51:E55)</f>
        <v>338</v>
      </c>
      <c r="H50" s="22" t="s">
        <v>63</v>
      </c>
      <c r="I50" s="23" t="s">
        <v>64</v>
      </c>
      <c r="J50" s="23" t="s">
        <v>47</v>
      </c>
      <c r="K50" s="23" t="s">
        <v>66</v>
      </c>
      <c r="L50" s="24">
        <f>SUM(J51:J55)-MAX(J51:J55)</f>
        <v>350</v>
      </c>
      <c r="M50" s="22" t="s">
        <v>63</v>
      </c>
      <c r="N50" s="23" t="s">
        <v>64</v>
      </c>
      <c r="O50" s="23" t="s">
        <v>47</v>
      </c>
      <c r="P50" s="23" t="s">
        <v>73</v>
      </c>
      <c r="Q50" s="24">
        <f>SUM(O51:O55)-MAX(O51:O55)</f>
        <v>0</v>
      </c>
      <c r="R50" s="25" t="s">
        <v>47</v>
      </c>
      <c r="S50" s="26" t="s">
        <v>68</v>
      </c>
      <c r="T50" s="36">
        <f>SUM(G50+L50+Q50)</f>
        <v>688</v>
      </c>
    </row>
    <row r="51" spans="1:20">
      <c r="A51" s="9" t="s">
        <v>69</v>
      </c>
      <c r="B51" s="60" t="str">
        <f>'Tee Sheet'!X3</f>
        <v>THOMAS  OCONNOR</v>
      </c>
      <c r="C51" s="28">
        <v>35</v>
      </c>
      <c r="D51" s="29">
        <v>39</v>
      </c>
      <c r="E51" s="9">
        <f>SUM(C51:D51)</f>
        <v>74</v>
      </c>
      <c r="F51" s="9"/>
      <c r="G51" s="30"/>
      <c r="H51" s="28">
        <v>41</v>
      </c>
      <c r="I51" s="29">
        <v>42</v>
      </c>
      <c r="J51" s="9">
        <f>SUM(H51:I51)</f>
        <v>83</v>
      </c>
      <c r="K51" s="29"/>
      <c r="L51" s="30"/>
      <c r="M51" s="28"/>
      <c r="N51" s="29"/>
      <c r="O51" s="9">
        <f>SUM(M51:N51)</f>
        <v>0</v>
      </c>
      <c r="P51" s="29"/>
      <c r="Q51" s="30"/>
      <c r="R51" s="31">
        <f>E51+J51+O51</f>
        <v>157</v>
      </c>
      <c r="S51" s="18"/>
      <c r="T51" s="6"/>
    </row>
    <row r="52" spans="1:20">
      <c r="A52" s="9" t="s">
        <v>38</v>
      </c>
      <c r="B52" s="61" t="str">
        <f>'Tee Sheet'!X4</f>
        <v>JORDAN  COMPTON</v>
      </c>
      <c r="C52" s="28">
        <v>40</v>
      </c>
      <c r="D52" s="29">
        <v>43</v>
      </c>
      <c r="E52" s="9">
        <f>SUM(C52:D52)</f>
        <v>83</v>
      </c>
      <c r="F52" s="9"/>
      <c r="G52" s="30"/>
      <c r="H52" s="28">
        <v>48</v>
      </c>
      <c r="I52" s="29">
        <v>47</v>
      </c>
      <c r="J52" s="9">
        <f>SUM(H52:I52)</f>
        <v>95</v>
      </c>
      <c r="K52" s="29"/>
      <c r="L52" s="30"/>
      <c r="M52" s="28"/>
      <c r="N52" s="29"/>
      <c r="O52" s="9">
        <f>SUM(M52:N52)</f>
        <v>0</v>
      </c>
      <c r="P52" s="29"/>
      <c r="Q52" s="30"/>
      <c r="R52" s="31">
        <f>E52+J52+O52</f>
        <v>178</v>
      </c>
      <c r="S52" s="18"/>
      <c r="T52" s="6"/>
    </row>
    <row r="53" spans="1:20">
      <c r="A53" s="9"/>
      <c r="B53" s="61" t="str">
        <f>'Tee Sheet'!X5</f>
        <v>GABE  BADGLEY</v>
      </c>
      <c r="C53" s="28">
        <v>45</v>
      </c>
      <c r="D53" s="29">
        <v>47</v>
      </c>
      <c r="E53" s="9">
        <f>SUM(C53:D53)</f>
        <v>92</v>
      </c>
      <c r="F53" s="9"/>
      <c r="G53" s="30"/>
      <c r="H53" s="28">
        <v>41</v>
      </c>
      <c r="I53" s="29">
        <v>48</v>
      </c>
      <c r="J53" s="9">
        <f>SUM(H53:I53)</f>
        <v>89</v>
      </c>
      <c r="K53" s="29"/>
      <c r="L53" s="30"/>
      <c r="M53" s="28"/>
      <c r="N53" s="29"/>
      <c r="O53" s="9">
        <f>SUM(M53:N53)</f>
        <v>0</v>
      </c>
      <c r="P53" s="29"/>
      <c r="Q53" s="30"/>
      <c r="R53" s="31">
        <f>E53+J53+O53</f>
        <v>181</v>
      </c>
      <c r="S53" s="18"/>
      <c r="T53" s="6"/>
    </row>
    <row r="54" spans="1:20">
      <c r="A54" s="9" t="s">
        <v>49</v>
      </c>
      <c r="B54" s="61" t="str">
        <f>'Tee Sheet'!X6</f>
        <v>REESE KIRK</v>
      </c>
      <c r="C54" s="28">
        <v>56</v>
      </c>
      <c r="D54" s="29">
        <v>52</v>
      </c>
      <c r="E54" s="9">
        <f>SUM(C54:D54)</f>
        <v>108</v>
      </c>
      <c r="F54" s="9"/>
      <c r="G54" s="30"/>
      <c r="H54" s="28">
        <v>41</v>
      </c>
      <c r="I54" s="29">
        <v>48</v>
      </c>
      <c r="J54" s="9">
        <f>SUM(H54:I54)</f>
        <v>89</v>
      </c>
      <c r="K54" s="29"/>
      <c r="L54" s="30"/>
      <c r="M54" s="28"/>
      <c r="N54" s="29"/>
      <c r="O54" s="9">
        <f>SUM(M54:N54)</f>
        <v>0</v>
      </c>
      <c r="P54" s="29"/>
      <c r="Q54" s="30"/>
      <c r="R54" s="31">
        <f>E54+J54+O54</f>
        <v>197</v>
      </c>
      <c r="S54" s="18"/>
      <c r="T54" s="6"/>
    </row>
    <row r="55" spans="1:20" ht="16" thickBot="1">
      <c r="A55" s="18"/>
      <c r="B55" s="62" t="str">
        <f>'Tee Sheet'!X7</f>
        <v>TREVOR PIERCE</v>
      </c>
      <c r="C55" s="32">
        <v>45</v>
      </c>
      <c r="D55" s="33">
        <v>44</v>
      </c>
      <c r="E55" s="34">
        <f>SUM(C55:D55)</f>
        <v>89</v>
      </c>
      <c r="F55" s="34"/>
      <c r="G55" s="35"/>
      <c r="H55" s="32">
        <v>42</v>
      </c>
      <c r="I55" s="33">
        <v>47</v>
      </c>
      <c r="J55" s="34">
        <f>SUM(H55:I55)</f>
        <v>89</v>
      </c>
      <c r="K55" s="33"/>
      <c r="L55" s="35"/>
      <c r="M55" s="32"/>
      <c r="N55" s="33"/>
      <c r="O55" s="34">
        <f>SUM(M55:N55)</f>
        <v>0</v>
      </c>
      <c r="P55" s="33"/>
      <c r="Q55" s="35"/>
      <c r="R55" s="31">
        <f>E55+J55+O55</f>
        <v>178</v>
      </c>
      <c r="S55" s="18"/>
      <c r="T55" s="6"/>
    </row>
    <row r="56" spans="1:20" ht="16" thickBot="1">
      <c r="A56" s="21" t="s">
        <v>49</v>
      </c>
      <c r="B56" s="54" t="s">
        <v>76</v>
      </c>
      <c r="C56" s="22" t="s">
        <v>63</v>
      </c>
      <c r="D56" s="23" t="s">
        <v>64</v>
      </c>
      <c r="E56" s="23" t="s">
        <v>47</v>
      </c>
      <c r="F56" s="23" t="s">
        <v>65</v>
      </c>
      <c r="G56" s="24">
        <f>SUM(E57:E61)-MAX(E57:E61)</f>
        <v>304</v>
      </c>
      <c r="H56" s="22" t="s">
        <v>63</v>
      </c>
      <c r="I56" s="23" t="s">
        <v>64</v>
      </c>
      <c r="J56" s="23" t="s">
        <v>47</v>
      </c>
      <c r="K56" s="23" t="s">
        <v>66</v>
      </c>
      <c r="L56" s="24">
        <f>SUM(J57:J61)-MAX(J57:J61)</f>
        <v>317</v>
      </c>
      <c r="M56" s="22" t="s">
        <v>63</v>
      </c>
      <c r="N56" s="23" t="s">
        <v>64</v>
      </c>
      <c r="O56" s="23" t="s">
        <v>47</v>
      </c>
      <c r="P56" s="23" t="s">
        <v>73</v>
      </c>
      <c r="Q56" s="24">
        <f>SUM(O57:O61)-MAX(O57:O61)</f>
        <v>0</v>
      </c>
      <c r="R56" s="25" t="s">
        <v>47</v>
      </c>
      <c r="S56" s="26" t="s">
        <v>68</v>
      </c>
      <c r="T56" s="36">
        <f>SUM(G56+L56+Q56)</f>
        <v>621</v>
      </c>
    </row>
    <row r="57" spans="1:20">
      <c r="A57" s="9" t="s">
        <v>69</v>
      </c>
      <c r="B57" s="60" t="str">
        <f>'Tee Sheet'!Q3</f>
        <v>RIKU  MORIYAMA</v>
      </c>
      <c r="C57" s="28">
        <v>35</v>
      </c>
      <c r="D57" s="29">
        <v>38</v>
      </c>
      <c r="E57" s="9">
        <f>SUM(C57:D57)</f>
        <v>73</v>
      </c>
      <c r="F57" s="9"/>
      <c r="G57" s="30"/>
      <c r="H57" s="28">
        <v>38</v>
      </c>
      <c r="I57" s="29">
        <v>37</v>
      </c>
      <c r="J57" s="9">
        <f>SUM(H57:I57)</f>
        <v>75</v>
      </c>
      <c r="K57" s="29"/>
      <c r="L57" s="30"/>
      <c r="M57" s="28"/>
      <c r="N57" s="29"/>
      <c r="O57" s="9">
        <f>SUM(M57:N57)</f>
        <v>0</v>
      </c>
      <c r="P57" s="29"/>
      <c r="Q57" s="30"/>
      <c r="R57" s="31">
        <f>E57+J57+O57</f>
        <v>148</v>
      </c>
      <c r="S57" s="18"/>
      <c r="T57" s="6"/>
    </row>
    <row r="58" spans="1:20">
      <c r="A58" s="9" t="s">
        <v>74</v>
      </c>
      <c r="B58" s="61" t="str">
        <f>'Tee Sheet'!Q4</f>
        <v>KOTARO  KAWASAKI</v>
      </c>
      <c r="C58" s="28">
        <v>37</v>
      </c>
      <c r="D58" s="29">
        <v>38</v>
      </c>
      <c r="E58" s="9">
        <f>SUM(C58:D58)</f>
        <v>75</v>
      </c>
      <c r="F58" s="9"/>
      <c r="G58" s="30"/>
      <c r="H58" s="28">
        <v>39</v>
      </c>
      <c r="I58" s="29">
        <v>39</v>
      </c>
      <c r="J58" s="9">
        <f>SUM(H58:I58)</f>
        <v>78</v>
      </c>
      <c r="K58" s="29"/>
      <c r="L58" s="30"/>
      <c r="M58" s="28"/>
      <c r="N58" s="29"/>
      <c r="O58" s="9">
        <f>SUM(M58:N58)</f>
        <v>0</v>
      </c>
      <c r="P58" s="29"/>
      <c r="Q58" s="30"/>
      <c r="R58" s="31">
        <f>E58+J58+O58</f>
        <v>153</v>
      </c>
      <c r="S58" s="18"/>
      <c r="T58" s="6"/>
    </row>
    <row r="59" spans="1:20">
      <c r="A59" s="9"/>
      <c r="B59" s="61" t="str">
        <f>'Tee Sheet'!Q5</f>
        <v>CONNOR  SHOEMAKER</v>
      </c>
      <c r="C59" s="28">
        <v>41</v>
      </c>
      <c r="D59" s="29">
        <v>38</v>
      </c>
      <c r="E59" s="9">
        <f>SUM(C59:D59)</f>
        <v>79</v>
      </c>
      <c r="F59" s="9"/>
      <c r="G59" s="30"/>
      <c r="H59" s="28">
        <v>43</v>
      </c>
      <c r="I59" s="29">
        <v>41</v>
      </c>
      <c r="J59" s="9">
        <f>SUM(H59:I59)</f>
        <v>84</v>
      </c>
      <c r="K59" s="29"/>
      <c r="L59" s="30"/>
      <c r="M59" s="28"/>
      <c r="N59" s="29"/>
      <c r="O59" s="9">
        <f>SUM(M59:N59)</f>
        <v>0</v>
      </c>
      <c r="P59" s="29"/>
      <c r="Q59" s="30"/>
      <c r="R59" s="31">
        <f>E59+J59+O59</f>
        <v>163</v>
      </c>
      <c r="S59" s="18"/>
      <c r="T59" s="6"/>
    </row>
    <row r="60" spans="1:20">
      <c r="A60" s="9" t="s">
        <v>49</v>
      </c>
      <c r="B60" s="61" t="str">
        <f>'Tee Sheet'!Q6</f>
        <v>ALEX  CORTEZ</v>
      </c>
      <c r="C60" s="28">
        <v>39</v>
      </c>
      <c r="D60" s="29">
        <v>38</v>
      </c>
      <c r="E60" s="9">
        <f>SUM(C60:D60)</f>
        <v>77</v>
      </c>
      <c r="F60" s="9"/>
      <c r="G60" s="30"/>
      <c r="H60" s="28">
        <v>42</v>
      </c>
      <c r="I60" s="29">
        <v>41</v>
      </c>
      <c r="J60" s="9">
        <f>SUM(H60:I60)</f>
        <v>83</v>
      </c>
      <c r="K60" s="29"/>
      <c r="L60" s="30"/>
      <c r="M60" s="28"/>
      <c r="N60" s="29"/>
      <c r="O60" s="9">
        <f>SUM(M60:N60)</f>
        <v>0</v>
      </c>
      <c r="P60" s="29"/>
      <c r="Q60" s="30"/>
      <c r="R60" s="31">
        <f>E60+J60+O60</f>
        <v>160</v>
      </c>
      <c r="S60" s="18"/>
      <c r="T60" s="6"/>
    </row>
    <row r="61" spans="1:20" ht="16" thickBot="1">
      <c r="A61" s="18"/>
      <c r="B61" s="62" t="str">
        <f>'Tee Sheet'!Q7</f>
        <v>CONNER KNUTH</v>
      </c>
      <c r="C61" s="32">
        <v>53</v>
      </c>
      <c r="D61" s="33">
        <v>47</v>
      </c>
      <c r="E61" s="34">
        <f>SUM(C61:D61)</f>
        <v>100</v>
      </c>
      <c r="F61" s="34"/>
      <c r="G61" s="35"/>
      <c r="H61" s="32">
        <v>40</v>
      </c>
      <c r="I61" s="33">
        <v>41</v>
      </c>
      <c r="J61" s="34">
        <f>SUM(H61:I61)</f>
        <v>81</v>
      </c>
      <c r="K61" s="33"/>
      <c r="L61" s="35"/>
      <c r="M61" s="32"/>
      <c r="N61" s="33"/>
      <c r="O61" s="34">
        <f>SUM(M61:N61)</f>
        <v>0</v>
      </c>
      <c r="P61" s="33"/>
      <c r="Q61" s="35"/>
      <c r="R61" s="31">
        <f>E61+J61+O61</f>
        <v>181</v>
      </c>
      <c r="S61" s="18"/>
      <c r="T61" s="6"/>
    </row>
    <row r="62" spans="1:20" ht="16" thickBot="1">
      <c r="A62" s="21" t="s">
        <v>49</v>
      </c>
      <c r="B62" s="54" t="s">
        <v>2</v>
      </c>
      <c r="C62" s="22" t="s">
        <v>63</v>
      </c>
      <c r="D62" s="23" t="s">
        <v>64</v>
      </c>
      <c r="E62" s="23" t="s">
        <v>47</v>
      </c>
      <c r="F62" s="23" t="s">
        <v>65</v>
      </c>
      <c r="G62" s="24">
        <f>SUM(E63:E67)-MAX(E63:E67)</f>
        <v>296</v>
      </c>
      <c r="H62" s="22" t="s">
        <v>63</v>
      </c>
      <c r="I62" s="23" t="s">
        <v>64</v>
      </c>
      <c r="J62" s="23" t="s">
        <v>47</v>
      </c>
      <c r="K62" s="23" t="s">
        <v>66</v>
      </c>
      <c r="L62" s="24">
        <f>SUM(J63:J67)-MAX(J63:J67)</f>
        <v>317</v>
      </c>
      <c r="M62" s="22" t="s">
        <v>63</v>
      </c>
      <c r="N62" s="23" t="s">
        <v>64</v>
      </c>
      <c r="O62" s="23" t="s">
        <v>47</v>
      </c>
      <c r="P62" s="23" t="s">
        <v>73</v>
      </c>
      <c r="Q62" s="24">
        <f>SUM(O63:O67)-MAX(O63:O67)</f>
        <v>0</v>
      </c>
      <c r="R62" s="25" t="s">
        <v>47</v>
      </c>
      <c r="S62" s="26" t="s">
        <v>68</v>
      </c>
      <c r="T62" s="36">
        <f>SUM(G62+L62+Q62)</f>
        <v>613</v>
      </c>
    </row>
    <row r="63" spans="1:20">
      <c r="A63" s="9" t="s">
        <v>69</v>
      </c>
      <c r="B63" s="60" t="str">
        <f>'Tee Sheet'!E8</f>
        <v>IAN  ROACH</v>
      </c>
      <c r="C63" s="28">
        <v>34</v>
      </c>
      <c r="D63" s="29">
        <v>35</v>
      </c>
      <c r="E63" s="9">
        <f>SUM(C63:D63)</f>
        <v>69</v>
      </c>
      <c r="F63" s="9"/>
      <c r="G63" s="30"/>
      <c r="H63" s="28">
        <v>37</v>
      </c>
      <c r="I63" s="29">
        <v>43</v>
      </c>
      <c r="J63" s="9">
        <f>SUM(H63:I63)</f>
        <v>80</v>
      </c>
      <c r="K63" s="29"/>
      <c r="L63" s="30"/>
      <c r="M63" s="28"/>
      <c r="N63" s="29"/>
      <c r="O63" s="9">
        <f>SUM(M63:N63)</f>
        <v>0</v>
      </c>
      <c r="P63" s="29"/>
      <c r="Q63" s="30"/>
      <c r="R63" s="31">
        <f>E63+J63+O63</f>
        <v>149</v>
      </c>
      <c r="S63" s="18"/>
      <c r="T63" s="6"/>
    </row>
    <row r="64" spans="1:20">
      <c r="A64" s="9" t="s">
        <v>75</v>
      </c>
      <c r="B64" s="61" t="str">
        <f>'Tee Sheet'!E9</f>
        <v>BEN  CYR</v>
      </c>
      <c r="C64" s="28">
        <v>38</v>
      </c>
      <c r="D64" s="29">
        <v>42</v>
      </c>
      <c r="E64" s="9">
        <f>SUM(C64:D64)</f>
        <v>80</v>
      </c>
      <c r="F64" s="9"/>
      <c r="G64" s="30"/>
      <c r="H64" s="28">
        <v>39</v>
      </c>
      <c r="I64" s="29">
        <v>38</v>
      </c>
      <c r="J64" s="9">
        <f>SUM(H64:I64)</f>
        <v>77</v>
      </c>
      <c r="K64" s="29"/>
      <c r="L64" s="30"/>
      <c r="M64" s="28"/>
      <c r="N64" s="29"/>
      <c r="O64" s="9">
        <f>SUM(M64:N64)</f>
        <v>0</v>
      </c>
      <c r="P64" s="29"/>
      <c r="Q64" s="30"/>
      <c r="R64" s="31">
        <f>E64+J64+O64</f>
        <v>157</v>
      </c>
      <c r="S64" s="18"/>
      <c r="T64" s="6"/>
    </row>
    <row r="65" spans="1:20">
      <c r="A65" s="9"/>
      <c r="B65" s="61" t="str">
        <f>'Tee Sheet'!E10</f>
        <v>RYAN  DULIN</v>
      </c>
      <c r="C65" s="28">
        <v>39</v>
      </c>
      <c r="D65" s="29">
        <v>37</v>
      </c>
      <c r="E65" s="9">
        <f>SUM(C65:D65)</f>
        <v>76</v>
      </c>
      <c r="F65" s="9"/>
      <c r="G65" s="30"/>
      <c r="H65" s="28">
        <v>41</v>
      </c>
      <c r="I65" s="29">
        <v>39</v>
      </c>
      <c r="J65" s="9">
        <f>SUM(H65:I65)</f>
        <v>80</v>
      </c>
      <c r="K65" s="29"/>
      <c r="L65" s="30"/>
      <c r="M65" s="28"/>
      <c r="N65" s="29"/>
      <c r="O65" s="9">
        <f>SUM(M65:N65)</f>
        <v>0</v>
      </c>
      <c r="P65" s="29"/>
      <c r="Q65" s="30"/>
      <c r="R65" s="31">
        <f>E65+J65+O65</f>
        <v>156</v>
      </c>
      <c r="S65" s="18"/>
      <c r="T65" s="6"/>
    </row>
    <row r="66" spans="1:20">
      <c r="A66" s="9" t="s">
        <v>49</v>
      </c>
      <c r="B66" s="61" t="str">
        <f>'Tee Sheet'!E11</f>
        <v>AYDIN  FOLKER</v>
      </c>
      <c r="C66" s="28">
        <v>35</v>
      </c>
      <c r="D66" s="29">
        <v>39</v>
      </c>
      <c r="E66" s="9">
        <f>SUM(C66:D66)</f>
        <v>74</v>
      </c>
      <c r="F66" s="9"/>
      <c r="G66" s="30"/>
      <c r="H66" s="28">
        <v>39</v>
      </c>
      <c r="I66" s="29">
        <v>47</v>
      </c>
      <c r="J66" s="9">
        <f>SUM(H66:I66)</f>
        <v>86</v>
      </c>
      <c r="K66" s="29"/>
      <c r="L66" s="30"/>
      <c r="M66" s="28"/>
      <c r="N66" s="29"/>
      <c r="O66" s="9">
        <f>SUM(M66:N66)</f>
        <v>0</v>
      </c>
      <c r="P66" s="29"/>
      <c r="Q66" s="30"/>
      <c r="R66" s="31">
        <f>E66+J66+O66</f>
        <v>160</v>
      </c>
      <c r="S66" s="18"/>
      <c r="T66" s="6"/>
    </row>
    <row r="67" spans="1:20" ht="16" thickBot="1">
      <c r="A67" s="18"/>
      <c r="B67" s="62" t="str">
        <f>'Tee Sheet'!E12</f>
        <v>JACK  LOCKARD</v>
      </c>
      <c r="C67" s="32">
        <v>40</v>
      </c>
      <c r="D67" s="33">
        <v>37</v>
      </c>
      <c r="E67" s="34">
        <f>SUM(C67:D67)</f>
        <v>77</v>
      </c>
      <c r="F67" s="34"/>
      <c r="G67" s="35"/>
      <c r="H67" s="32">
        <v>40</v>
      </c>
      <c r="I67" s="33">
        <v>40</v>
      </c>
      <c r="J67" s="34">
        <f>SUM(H67:I67)</f>
        <v>80</v>
      </c>
      <c r="K67" s="33"/>
      <c r="L67" s="35"/>
      <c r="M67" s="32"/>
      <c r="N67" s="33"/>
      <c r="O67" s="34">
        <f>SUM(M67:N67)</f>
        <v>0</v>
      </c>
      <c r="P67" s="33"/>
      <c r="Q67" s="35"/>
      <c r="R67" s="31">
        <f>E67+J67+O67</f>
        <v>157</v>
      </c>
      <c r="S67" s="18"/>
      <c r="T67" s="6"/>
    </row>
    <row r="68" spans="1:20" ht="16" thickBot="1">
      <c r="A68" s="21" t="s">
        <v>49</v>
      </c>
      <c r="B68" s="54" t="s">
        <v>15</v>
      </c>
      <c r="C68" s="22" t="s">
        <v>63</v>
      </c>
      <c r="D68" s="23" t="s">
        <v>64</v>
      </c>
      <c r="E68" s="23" t="s">
        <v>47</v>
      </c>
      <c r="F68" s="23" t="s">
        <v>65</v>
      </c>
      <c r="G68" s="24">
        <f>SUM(E69:E73)-MAX(E69:E73)</f>
        <v>314</v>
      </c>
      <c r="H68" s="22" t="s">
        <v>63</v>
      </c>
      <c r="I68" s="23" t="s">
        <v>64</v>
      </c>
      <c r="J68" s="23" t="s">
        <v>47</v>
      </c>
      <c r="K68" s="23" t="s">
        <v>66</v>
      </c>
      <c r="L68" s="24">
        <f>SUM(J69:J73)-MAX(J69:J73)</f>
        <v>347</v>
      </c>
      <c r="M68" s="22" t="s">
        <v>63</v>
      </c>
      <c r="N68" s="23" t="s">
        <v>64</v>
      </c>
      <c r="O68" s="23" t="s">
        <v>47</v>
      </c>
      <c r="P68" s="23" t="s">
        <v>73</v>
      </c>
      <c r="Q68" s="24">
        <f>SUM(O69:O73)-MAX(O69:O73)</f>
        <v>0</v>
      </c>
      <c r="R68" s="25" t="s">
        <v>47</v>
      </c>
      <c r="S68" s="26" t="s">
        <v>68</v>
      </c>
      <c r="T68" s="36">
        <f>SUM(G68+L68+Q68)</f>
        <v>661</v>
      </c>
    </row>
    <row r="69" spans="1:20">
      <c r="A69" s="9" t="s">
        <v>69</v>
      </c>
      <c r="B69" s="60" t="str">
        <f>'Tee Sheet'!Q8</f>
        <v>JAKE  RUDE</v>
      </c>
      <c r="C69" s="28">
        <v>37</v>
      </c>
      <c r="D69" s="29">
        <v>34</v>
      </c>
      <c r="E69" s="9">
        <f>SUM(C69:D69)</f>
        <v>71</v>
      </c>
      <c r="F69" s="9"/>
      <c r="G69" s="30"/>
      <c r="H69" s="28">
        <v>40</v>
      </c>
      <c r="I69" s="29">
        <v>41</v>
      </c>
      <c r="J69" s="9">
        <f>SUM(H69:I69)</f>
        <v>81</v>
      </c>
      <c r="K69" s="29"/>
      <c r="L69" s="30"/>
      <c r="M69" s="28"/>
      <c r="N69" s="29"/>
      <c r="O69" s="9">
        <f>SUM(M69:N69)</f>
        <v>0</v>
      </c>
      <c r="P69" s="29"/>
      <c r="Q69" s="30"/>
      <c r="R69" s="31">
        <f>E69+J69+O69</f>
        <v>152</v>
      </c>
      <c r="S69" s="18"/>
      <c r="T69" s="6"/>
    </row>
    <row r="70" spans="1:20">
      <c r="A70" s="9" t="s">
        <v>77</v>
      </c>
      <c r="B70" s="61" t="str">
        <f>'Tee Sheet'!Q9</f>
        <v>JALEN  BICKETT</v>
      </c>
      <c r="C70" s="28">
        <v>46</v>
      </c>
      <c r="D70" s="29">
        <v>41</v>
      </c>
      <c r="E70" s="9">
        <f>SUM(C70:D70)</f>
        <v>87</v>
      </c>
      <c r="F70" s="9"/>
      <c r="G70" s="30"/>
      <c r="H70" s="28">
        <v>150</v>
      </c>
      <c r="I70" s="29">
        <v>150</v>
      </c>
      <c r="J70" s="9">
        <f>SUM(H70:I70)</f>
        <v>300</v>
      </c>
      <c r="K70" s="29"/>
      <c r="L70" s="30"/>
      <c r="M70" s="28">
        <v>150</v>
      </c>
      <c r="N70" s="29">
        <v>150</v>
      </c>
      <c r="O70" s="9">
        <f>SUM(M70:N70)</f>
        <v>300</v>
      </c>
      <c r="P70" s="29"/>
      <c r="Q70" s="30"/>
      <c r="R70" s="31">
        <f>E70+J70+O70</f>
        <v>687</v>
      </c>
      <c r="S70" s="18" t="s">
        <v>302</v>
      </c>
      <c r="T70" s="6"/>
    </row>
    <row r="71" spans="1:20">
      <c r="A71" s="9"/>
      <c r="B71" s="61" t="str">
        <f>'Tee Sheet'!Q10</f>
        <v>GRANT  WASSON</v>
      </c>
      <c r="C71" s="28">
        <v>40</v>
      </c>
      <c r="D71" s="29">
        <v>35</v>
      </c>
      <c r="E71" s="9">
        <f>SUM(C71:D71)</f>
        <v>75</v>
      </c>
      <c r="F71" s="9"/>
      <c r="G71" s="30"/>
      <c r="H71" s="28">
        <v>45</v>
      </c>
      <c r="I71" s="29">
        <v>44</v>
      </c>
      <c r="J71" s="9">
        <f>SUM(H71:I71)</f>
        <v>89</v>
      </c>
      <c r="K71" s="29"/>
      <c r="L71" s="30"/>
      <c r="M71" s="28"/>
      <c r="N71" s="29"/>
      <c r="O71" s="9">
        <f>SUM(M71:N71)</f>
        <v>0</v>
      </c>
      <c r="P71" s="29"/>
      <c r="Q71" s="30"/>
      <c r="R71" s="31">
        <f>E71+J71+O71</f>
        <v>164</v>
      </c>
      <c r="S71" s="18"/>
      <c r="T71" s="6"/>
    </row>
    <row r="72" spans="1:20">
      <c r="A72" s="9" t="s">
        <v>49</v>
      </c>
      <c r="B72" s="61" t="str">
        <f>'Tee Sheet'!Q11</f>
        <v>BRAYDEN  SCHULZ</v>
      </c>
      <c r="C72" s="28">
        <v>41</v>
      </c>
      <c r="D72" s="29">
        <v>41</v>
      </c>
      <c r="E72" s="9">
        <f>SUM(C72:D72)</f>
        <v>82</v>
      </c>
      <c r="F72" s="9"/>
      <c r="G72" s="30"/>
      <c r="H72" s="28">
        <v>46</v>
      </c>
      <c r="I72" s="29">
        <v>43</v>
      </c>
      <c r="J72" s="9">
        <f>SUM(H72:I72)</f>
        <v>89</v>
      </c>
      <c r="K72" s="29"/>
      <c r="L72" s="30"/>
      <c r="M72" s="28"/>
      <c r="N72" s="29"/>
      <c r="O72" s="9">
        <f>SUM(M72:N72)</f>
        <v>0</v>
      </c>
      <c r="P72" s="29"/>
      <c r="Q72" s="30"/>
      <c r="R72" s="31">
        <f>E72+J72+O72</f>
        <v>171</v>
      </c>
      <c r="S72" s="18"/>
      <c r="T72" s="6"/>
    </row>
    <row r="73" spans="1:20" ht="16" thickBot="1">
      <c r="A73" s="18"/>
      <c r="B73" s="62" t="str">
        <f>'Tee Sheet'!Q12</f>
        <v>LOGAN  WUNDERLICH</v>
      </c>
      <c r="C73" s="32">
        <v>43</v>
      </c>
      <c r="D73" s="33">
        <v>43</v>
      </c>
      <c r="E73" s="34">
        <f>SUM(C73:D73)</f>
        <v>86</v>
      </c>
      <c r="F73" s="34"/>
      <c r="G73" s="35"/>
      <c r="H73" s="32">
        <v>42</v>
      </c>
      <c r="I73" s="33">
        <v>46</v>
      </c>
      <c r="J73" s="34">
        <f>SUM(H73:I73)</f>
        <v>88</v>
      </c>
      <c r="K73" s="33"/>
      <c r="L73" s="35"/>
      <c r="M73" s="32"/>
      <c r="N73" s="33"/>
      <c r="O73" s="34">
        <f>SUM(M73:N73)</f>
        <v>0</v>
      </c>
      <c r="P73" s="33"/>
      <c r="Q73" s="35"/>
      <c r="R73" s="31">
        <f>E73+J73+O73</f>
        <v>174</v>
      </c>
      <c r="S73" s="18"/>
      <c r="T73" s="6"/>
    </row>
    <row r="74" spans="1:20" ht="16" thickBot="1">
      <c r="A74" s="21" t="s">
        <v>49</v>
      </c>
      <c r="B74" s="54" t="s">
        <v>78</v>
      </c>
      <c r="C74" s="22" t="s">
        <v>63</v>
      </c>
      <c r="D74" s="23" t="s">
        <v>64</v>
      </c>
      <c r="E74" s="23" t="s">
        <v>47</v>
      </c>
      <c r="F74" s="23" t="s">
        <v>65</v>
      </c>
      <c r="G74" s="24">
        <f>SUM(E75:E79)-MAX(E75:E79)</f>
        <v>312</v>
      </c>
      <c r="H74" s="22" t="s">
        <v>63</v>
      </c>
      <c r="I74" s="23" t="s">
        <v>64</v>
      </c>
      <c r="J74" s="23" t="s">
        <v>47</v>
      </c>
      <c r="K74" s="23" t="s">
        <v>66</v>
      </c>
      <c r="L74" s="24">
        <f>SUM(J75:J79)-MAX(J75:J79)</f>
        <v>318</v>
      </c>
      <c r="M74" s="22" t="s">
        <v>63</v>
      </c>
      <c r="N74" s="23" t="s">
        <v>64</v>
      </c>
      <c r="O74" s="23" t="s">
        <v>47</v>
      </c>
      <c r="P74" s="23" t="s">
        <v>73</v>
      </c>
      <c r="Q74" s="24">
        <f>SUM(O75:O79)-MAX(O75:O79)</f>
        <v>0</v>
      </c>
      <c r="R74" s="25" t="s">
        <v>47</v>
      </c>
      <c r="S74" s="26" t="s">
        <v>68</v>
      </c>
      <c r="T74" s="36">
        <f>SUM(G74+L74+Q74)</f>
        <v>630</v>
      </c>
    </row>
    <row r="75" spans="1:20">
      <c r="A75" s="9" t="s">
        <v>69</v>
      </c>
      <c r="B75" s="60" t="str">
        <f>'Tee Sheet'!M3</f>
        <v>MAX GOLDING</v>
      </c>
      <c r="C75" s="28">
        <v>39</v>
      </c>
      <c r="D75" s="29">
        <v>36</v>
      </c>
      <c r="E75" s="9">
        <f>SUM(C75:D75)</f>
        <v>75</v>
      </c>
      <c r="F75" s="9"/>
      <c r="G75" s="30"/>
      <c r="H75" s="28">
        <v>39</v>
      </c>
      <c r="I75" s="29">
        <v>40</v>
      </c>
      <c r="J75" s="9">
        <f>SUM(H75:I75)</f>
        <v>79</v>
      </c>
      <c r="K75" s="29"/>
      <c r="L75" s="30"/>
      <c r="M75" s="28"/>
      <c r="N75" s="29"/>
      <c r="O75" s="9">
        <f>SUM(M75:N75)</f>
        <v>0</v>
      </c>
      <c r="P75" s="29"/>
      <c r="Q75" s="30"/>
      <c r="R75" s="31">
        <f>E75+J75+O75</f>
        <v>154</v>
      </c>
      <c r="S75" s="18"/>
      <c r="T75" s="6"/>
    </row>
    <row r="76" spans="1:20">
      <c r="A76" s="9" t="s">
        <v>79</v>
      </c>
      <c r="B76" s="61" t="str">
        <f>'Tee Sheet'!M4</f>
        <v>EDDIE WINKELMANN</v>
      </c>
      <c r="C76" s="28">
        <v>36</v>
      </c>
      <c r="D76" s="29">
        <v>36</v>
      </c>
      <c r="E76" s="9">
        <f>SUM(C76:D76)</f>
        <v>72</v>
      </c>
      <c r="F76" s="9"/>
      <c r="G76" s="30"/>
      <c r="H76" s="28">
        <v>37</v>
      </c>
      <c r="I76" s="29">
        <v>40</v>
      </c>
      <c r="J76" s="9">
        <f>SUM(H76:I76)</f>
        <v>77</v>
      </c>
      <c r="K76" s="29"/>
      <c r="L76" s="30"/>
      <c r="M76" s="28"/>
      <c r="N76" s="29"/>
      <c r="O76" s="9">
        <f>SUM(M76:N76)</f>
        <v>0</v>
      </c>
      <c r="P76" s="29"/>
      <c r="Q76" s="30"/>
      <c r="R76" s="31">
        <f>E76+J76+O76</f>
        <v>149</v>
      </c>
      <c r="S76" s="18"/>
      <c r="T76" s="6"/>
    </row>
    <row r="77" spans="1:20">
      <c r="A77" s="9"/>
      <c r="B77" s="61" t="str">
        <f>'Tee Sheet'!M5</f>
        <v>QUINCY JOHNSON</v>
      </c>
      <c r="C77" s="28">
        <v>45</v>
      </c>
      <c r="D77" s="29">
        <v>41</v>
      </c>
      <c r="E77" s="9">
        <f>SUM(C77:D77)</f>
        <v>86</v>
      </c>
      <c r="F77" s="9"/>
      <c r="G77" s="30"/>
      <c r="H77" s="28">
        <v>43</v>
      </c>
      <c r="I77" s="29">
        <v>44</v>
      </c>
      <c r="J77" s="9">
        <f>SUM(H77:I77)</f>
        <v>87</v>
      </c>
      <c r="K77" s="29"/>
      <c r="L77" s="30"/>
      <c r="M77" s="28"/>
      <c r="N77" s="29"/>
      <c r="O77" s="9">
        <f>SUM(M77:N77)</f>
        <v>0</v>
      </c>
      <c r="P77" s="29"/>
      <c r="Q77" s="30"/>
      <c r="R77" s="31">
        <f>E77+J77+O77</f>
        <v>173</v>
      </c>
      <c r="S77" s="18"/>
      <c r="T77" s="6"/>
    </row>
    <row r="78" spans="1:20">
      <c r="A78" s="9" t="s">
        <v>49</v>
      </c>
      <c r="B78" s="61" t="str">
        <f>'Tee Sheet'!M6</f>
        <v>LIAM MCDONALD</v>
      </c>
      <c r="C78" s="28">
        <v>40</v>
      </c>
      <c r="D78" s="29">
        <v>39</v>
      </c>
      <c r="E78" s="9">
        <f>SUM(C78:D78)</f>
        <v>79</v>
      </c>
      <c r="F78" s="9"/>
      <c r="G78" s="30"/>
      <c r="H78" s="28">
        <v>38</v>
      </c>
      <c r="I78" s="29">
        <v>41</v>
      </c>
      <c r="J78" s="9">
        <f>SUM(H78:I78)</f>
        <v>79</v>
      </c>
      <c r="K78" s="29"/>
      <c r="L78" s="30"/>
      <c r="M78" s="28"/>
      <c r="N78" s="29"/>
      <c r="O78" s="9">
        <f>SUM(M78:N78)</f>
        <v>0</v>
      </c>
      <c r="P78" s="29"/>
      <c r="Q78" s="30"/>
      <c r="R78" s="31">
        <f>E78+J78+O78</f>
        <v>158</v>
      </c>
      <c r="S78" s="18"/>
      <c r="T78" s="6"/>
    </row>
    <row r="79" spans="1:20" ht="16" thickBot="1">
      <c r="A79" s="18"/>
      <c r="B79" s="62" t="str">
        <f>'Tee Sheet'!M7</f>
        <v>TREVOR GREGORY</v>
      </c>
      <c r="C79" s="32">
        <v>43</v>
      </c>
      <c r="D79" s="33">
        <v>44</v>
      </c>
      <c r="E79" s="34">
        <f>SUM(C79:D79)</f>
        <v>87</v>
      </c>
      <c r="F79" s="34"/>
      <c r="G79" s="35"/>
      <c r="H79" s="32">
        <v>41</v>
      </c>
      <c r="I79" s="33">
        <v>42</v>
      </c>
      <c r="J79" s="34">
        <f>SUM(H79:I79)</f>
        <v>83</v>
      </c>
      <c r="K79" s="33"/>
      <c r="L79" s="35"/>
      <c r="M79" s="32"/>
      <c r="N79" s="33"/>
      <c r="O79" s="34">
        <f>SUM(M79:N79)</f>
        <v>0</v>
      </c>
      <c r="P79" s="33"/>
      <c r="Q79" s="35"/>
      <c r="R79" s="31">
        <f>E79+J79+O79</f>
        <v>170</v>
      </c>
      <c r="S79" s="18"/>
      <c r="T79" s="6"/>
    </row>
    <row r="80" spans="1:20" ht="16" thickBot="1">
      <c r="A80" s="21" t="s">
        <v>49</v>
      </c>
      <c r="B80" s="54" t="s">
        <v>80</v>
      </c>
      <c r="C80" s="22" t="s">
        <v>63</v>
      </c>
      <c r="D80" s="23" t="s">
        <v>64</v>
      </c>
      <c r="E80" s="23" t="s">
        <v>47</v>
      </c>
      <c r="F80" s="23" t="s">
        <v>65</v>
      </c>
      <c r="G80" s="24">
        <f>SUM(E81:E85)-MAX(E81:E85)</f>
        <v>306</v>
      </c>
      <c r="H80" s="22" t="s">
        <v>63</v>
      </c>
      <c r="I80" s="23" t="s">
        <v>64</v>
      </c>
      <c r="J80" s="23" t="s">
        <v>47</v>
      </c>
      <c r="K80" s="23" t="s">
        <v>66</v>
      </c>
      <c r="L80" s="24">
        <f>SUM(J81:J85)-MAX(J81:J85)</f>
        <v>325</v>
      </c>
      <c r="M80" s="22" t="s">
        <v>63</v>
      </c>
      <c r="N80" s="23" t="s">
        <v>64</v>
      </c>
      <c r="O80" s="23" t="s">
        <v>47</v>
      </c>
      <c r="P80" s="23" t="s">
        <v>73</v>
      </c>
      <c r="Q80" s="24">
        <f>SUM(O81:O85)-MAX(O81:O85)</f>
        <v>0</v>
      </c>
      <c r="R80" s="25" t="s">
        <v>47</v>
      </c>
      <c r="S80" s="26" t="s">
        <v>68</v>
      </c>
      <c r="T80" s="36">
        <f>SUM(G80+L80+Q80)</f>
        <v>631</v>
      </c>
    </row>
    <row r="81" spans="1:20">
      <c r="A81" s="9" t="s">
        <v>69</v>
      </c>
      <c r="B81" s="60" t="str">
        <f>'Tee Sheet'!I8</f>
        <v>LUKAS   JUSTESEN</v>
      </c>
      <c r="C81" s="28">
        <v>37</v>
      </c>
      <c r="D81" s="29">
        <v>39</v>
      </c>
      <c r="E81" s="9">
        <f>SUM(C81:D81)</f>
        <v>76</v>
      </c>
      <c r="F81" s="9"/>
      <c r="G81" s="30"/>
      <c r="H81" s="28">
        <v>40</v>
      </c>
      <c r="I81" s="29">
        <v>39</v>
      </c>
      <c r="J81" s="9">
        <f>SUM(H81:I81)</f>
        <v>79</v>
      </c>
      <c r="K81" s="29"/>
      <c r="L81" s="30"/>
      <c r="M81" s="28"/>
      <c r="N81" s="29"/>
      <c r="O81" s="9">
        <f>SUM(M81:N81)</f>
        <v>0</v>
      </c>
      <c r="P81" s="29"/>
      <c r="Q81" s="30"/>
      <c r="R81" s="31">
        <f>E81+J81+O81</f>
        <v>155</v>
      </c>
      <c r="S81" s="18"/>
      <c r="T81" s="6"/>
    </row>
    <row r="82" spans="1:20">
      <c r="A82" s="9" t="s">
        <v>216</v>
      </c>
      <c r="B82" s="61" t="str">
        <f>'Tee Sheet'!I9</f>
        <v>JAYME  FRENCH</v>
      </c>
      <c r="C82" s="28">
        <v>35</v>
      </c>
      <c r="D82" s="29">
        <v>37</v>
      </c>
      <c r="E82" s="9">
        <f>SUM(C82:D82)</f>
        <v>72</v>
      </c>
      <c r="F82" s="9"/>
      <c r="G82" s="30"/>
      <c r="H82" s="28">
        <v>39</v>
      </c>
      <c r="I82" s="29">
        <v>41</v>
      </c>
      <c r="J82" s="9">
        <f>SUM(H82:I82)</f>
        <v>80</v>
      </c>
      <c r="K82" s="29"/>
      <c r="L82" s="30"/>
      <c r="M82" s="28"/>
      <c r="N82" s="29"/>
      <c r="O82" s="9">
        <f>SUM(M82:N82)</f>
        <v>0</v>
      </c>
      <c r="P82" s="29"/>
      <c r="Q82" s="30"/>
      <c r="R82" s="31">
        <f>E82+J82+O82</f>
        <v>152</v>
      </c>
      <c r="S82" s="18"/>
      <c r="T82" s="6"/>
    </row>
    <row r="83" spans="1:20">
      <c r="A83" s="9"/>
      <c r="B83" s="61" t="str">
        <f>'Tee Sheet'!I10</f>
        <v>CONNOR  JOSEPHSON</v>
      </c>
      <c r="C83" s="28">
        <v>39</v>
      </c>
      <c r="D83" s="29">
        <v>36</v>
      </c>
      <c r="E83" s="9">
        <f>SUM(C83:D83)</f>
        <v>75</v>
      </c>
      <c r="F83" s="9"/>
      <c r="G83" s="30"/>
      <c r="H83" s="28">
        <v>39</v>
      </c>
      <c r="I83" s="29">
        <v>40</v>
      </c>
      <c r="J83" s="9">
        <f>SUM(H83:I83)</f>
        <v>79</v>
      </c>
      <c r="K83" s="29"/>
      <c r="L83" s="30"/>
      <c r="M83" s="28"/>
      <c r="N83" s="29"/>
      <c r="O83" s="9">
        <f>SUM(M83:N83)</f>
        <v>0</v>
      </c>
      <c r="P83" s="29"/>
      <c r="Q83" s="30"/>
      <c r="R83" s="31">
        <f>E83+J83+O83</f>
        <v>154</v>
      </c>
      <c r="S83" s="18"/>
      <c r="T83" s="6"/>
    </row>
    <row r="84" spans="1:20">
      <c r="A84" s="9" t="s">
        <v>49</v>
      </c>
      <c r="B84" s="61" t="str">
        <f>'Tee Sheet'!I11</f>
        <v>HUNTER   BRUNKOW</v>
      </c>
      <c r="C84" s="28">
        <v>42</v>
      </c>
      <c r="D84" s="29">
        <v>47</v>
      </c>
      <c r="E84" s="9">
        <f>SUM(C84:D84)</f>
        <v>89</v>
      </c>
      <c r="F84" s="9"/>
      <c r="G84" s="30"/>
      <c r="H84" s="28">
        <v>46</v>
      </c>
      <c r="I84" s="29">
        <v>45</v>
      </c>
      <c r="J84" s="9">
        <f>SUM(H84:I84)</f>
        <v>91</v>
      </c>
      <c r="K84" s="29"/>
      <c r="L84" s="30"/>
      <c r="M84" s="28"/>
      <c r="N84" s="29"/>
      <c r="O84" s="9">
        <f>SUM(M84:N84)</f>
        <v>0</v>
      </c>
      <c r="P84" s="29"/>
      <c r="Q84" s="30"/>
      <c r="R84" s="31">
        <f>E84+J84+O84</f>
        <v>180</v>
      </c>
      <c r="S84" s="18"/>
      <c r="T84" s="6"/>
    </row>
    <row r="85" spans="1:20" ht="16" thickBot="1">
      <c r="A85" s="18"/>
      <c r="B85" s="62" t="str">
        <f>'Tee Sheet'!I12</f>
        <v>EVAN   DIETZ</v>
      </c>
      <c r="C85" s="32">
        <v>43</v>
      </c>
      <c r="D85" s="33">
        <v>40</v>
      </c>
      <c r="E85" s="34">
        <f>SUM(C85:D85)</f>
        <v>83</v>
      </c>
      <c r="F85" s="34"/>
      <c r="G85" s="35"/>
      <c r="H85" s="32">
        <v>44</v>
      </c>
      <c r="I85" s="33">
        <v>43</v>
      </c>
      <c r="J85" s="34">
        <f>SUM(H85:I85)</f>
        <v>87</v>
      </c>
      <c r="K85" s="33"/>
      <c r="L85" s="35"/>
      <c r="M85" s="32"/>
      <c r="N85" s="33"/>
      <c r="O85" s="34">
        <f>SUM(M85:N85)</f>
        <v>0</v>
      </c>
      <c r="P85" s="33"/>
      <c r="Q85" s="35"/>
      <c r="R85" s="31">
        <f>E85+J85+O85</f>
        <v>170</v>
      </c>
      <c r="S85" s="18"/>
      <c r="T85" s="6"/>
    </row>
    <row r="86" spans="1:20" ht="16" thickBot="1">
      <c r="A86" s="21" t="s">
        <v>49</v>
      </c>
      <c r="B86" s="55" t="s">
        <v>81</v>
      </c>
      <c r="C86" s="37" t="s">
        <v>63</v>
      </c>
      <c r="D86" s="38" t="s">
        <v>64</v>
      </c>
      <c r="E86" s="38" t="s">
        <v>47</v>
      </c>
      <c r="F86" s="38" t="s">
        <v>65</v>
      </c>
      <c r="G86" s="39">
        <f>SUM(E87:E91)-MAX(E87:E91)</f>
        <v>333</v>
      </c>
      <c r="H86" s="37" t="s">
        <v>63</v>
      </c>
      <c r="I86" s="38" t="s">
        <v>64</v>
      </c>
      <c r="J86" s="38" t="s">
        <v>47</v>
      </c>
      <c r="K86" s="38" t="s">
        <v>66</v>
      </c>
      <c r="L86" s="39">
        <f>SUM(J87:J91)-MAX(J87:J91)</f>
        <v>339</v>
      </c>
      <c r="M86" s="37" t="s">
        <v>63</v>
      </c>
      <c r="N86" s="38" t="s">
        <v>64</v>
      </c>
      <c r="O86" s="38" t="s">
        <v>47</v>
      </c>
      <c r="P86" s="38" t="s">
        <v>73</v>
      </c>
      <c r="Q86" s="39">
        <f>SUM(O87:O91)-MAX(O87:O91)</f>
        <v>0</v>
      </c>
      <c r="R86" s="40" t="s">
        <v>47</v>
      </c>
      <c r="S86" s="26" t="s">
        <v>68</v>
      </c>
      <c r="T86" s="36">
        <f>SUM(G86+L86+Q86)</f>
        <v>672</v>
      </c>
    </row>
    <row r="87" spans="1:20">
      <c r="A87" s="9" t="s">
        <v>69</v>
      </c>
      <c r="B87" s="60" t="str">
        <f>'Tee Sheet'!AB3</f>
        <v>RANDY  MILLER</v>
      </c>
      <c r="C87" s="42">
        <v>42</v>
      </c>
      <c r="D87" s="42">
        <v>42</v>
      </c>
      <c r="E87" s="43">
        <f>SUM(C87:D87)</f>
        <v>84</v>
      </c>
      <c r="F87" s="43"/>
      <c r="G87" s="44"/>
      <c r="H87" s="41">
        <v>44</v>
      </c>
      <c r="I87" s="42">
        <v>41</v>
      </c>
      <c r="J87" s="43">
        <f>SUM(H87:I87)</f>
        <v>85</v>
      </c>
      <c r="K87" s="42"/>
      <c r="L87" s="44"/>
      <c r="M87" s="41"/>
      <c r="N87" s="42"/>
      <c r="O87" s="43">
        <f>SUM(M87:N87)</f>
        <v>0</v>
      </c>
      <c r="P87" s="42"/>
      <c r="Q87" s="44"/>
      <c r="R87" s="45">
        <f>E87+J87+O87</f>
        <v>169</v>
      </c>
      <c r="S87" s="18"/>
      <c r="T87" s="6"/>
    </row>
    <row r="88" spans="1:20">
      <c r="A88" s="9" t="s">
        <v>82</v>
      </c>
      <c r="B88" s="61" t="str">
        <f>'Tee Sheet'!AB4</f>
        <v>MIKE  SMERALDO</v>
      </c>
      <c r="C88" s="49">
        <v>44</v>
      </c>
      <c r="D88" s="29">
        <v>42</v>
      </c>
      <c r="E88" s="9">
        <f>SUM(C88:D88)</f>
        <v>86</v>
      </c>
      <c r="F88" s="9"/>
      <c r="G88" s="30"/>
      <c r="H88" s="28">
        <v>42</v>
      </c>
      <c r="I88" s="29">
        <v>48</v>
      </c>
      <c r="J88" s="9">
        <f>SUM(H88:I88)</f>
        <v>90</v>
      </c>
      <c r="K88" s="29"/>
      <c r="L88" s="30"/>
      <c r="M88" s="28"/>
      <c r="N88" s="29"/>
      <c r="O88" s="9">
        <f>SUM(M88:N88)</f>
        <v>0</v>
      </c>
      <c r="P88" s="29"/>
      <c r="Q88" s="30"/>
      <c r="R88" s="31">
        <f>E88+J88+O88</f>
        <v>176</v>
      </c>
      <c r="S88" s="18"/>
      <c r="T88" s="6"/>
    </row>
    <row r="89" spans="1:20">
      <c r="A89" s="9"/>
      <c r="B89" s="61" t="str">
        <f>'Tee Sheet'!AB5</f>
        <v>TOMMY  SCHAAF</v>
      </c>
      <c r="C89" s="49">
        <v>39</v>
      </c>
      <c r="D89" s="29">
        <v>41</v>
      </c>
      <c r="E89" s="9">
        <f>SUM(C89:D89)</f>
        <v>80</v>
      </c>
      <c r="F89" s="9"/>
      <c r="G89" s="30"/>
      <c r="H89" s="28">
        <v>43</v>
      </c>
      <c r="I89" s="29">
        <v>39</v>
      </c>
      <c r="J89" s="9">
        <f>SUM(H89:I89)</f>
        <v>82</v>
      </c>
      <c r="K89" s="29"/>
      <c r="L89" s="30"/>
      <c r="M89" s="28"/>
      <c r="N89" s="29"/>
      <c r="O89" s="9">
        <f>SUM(M89:N89)</f>
        <v>0</v>
      </c>
      <c r="P89" s="29"/>
      <c r="Q89" s="30"/>
      <c r="R89" s="31">
        <f>E89+J89+O89</f>
        <v>162</v>
      </c>
      <c r="S89" s="18"/>
      <c r="T89" s="6"/>
    </row>
    <row r="90" spans="1:20">
      <c r="A90" s="9" t="s">
        <v>49</v>
      </c>
      <c r="B90" s="61" t="str">
        <f>'Tee Sheet'!AB6</f>
        <v>JACK  McDONALD</v>
      </c>
      <c r="C90" s="49">
        <v>41</v>
      </c>
      <c r="D90" s="29">
        <v>42</v>
      </c>
      <c r="E90" s="9">
        <f>SUM(C90:D90)</f>
        <v>83</v>
      </c>
      <c r="F90" s="9"/>
      <c r="G90" s="30"/>
      <c r="H90" s="28">
        <v>40</v>
      </c>
      <c r="I90" s="29">
        <v>42</v>
      </c>
      <c r="J90" s="9">
        <f>SUM(H90:I90)</f>
        <v>82</v>
      </c>
      <c r="K90" s="29"/>
      <c r="L90" s="30"/>
      <c r="M90" s="28"/>
      <c r="N90" s="29"/>
      <c r="O90" s="9">
        <f>SUM(M90:N90)</f>
        <v>0</v>
      </c>
      <c r="P90" s="29"/>
      <c r="Q90" s="30"/>
      <c r="R90" s="31">
        <f>E90+J90+O90</f>
        <v>165</v>
      </c>
      <c r="S90" s="18"/>
      <c r="T90" s="6"/>
    </row>
    <row r="91" spans="1:20" ht="16" thickBot="1">
      <c r="A91" s="18"/>
      <c r="B91" s="62" t="str">
        <f>'Tee Sheet'!AB7</f>
        <v>NOAH  HOLSTROM</v>
      </c>
      <c r="C91" s="33">
        <v>54</v>
      </c>
      <c r="D91" s="33">
        <v>48</v>
      </c>
      <c r="E91" s="34">
        <f>SUM(C91:D91)</f>
        <v>102</v>
      </c>
      <c r="F91" s="34"/>
      <c r="G91" s="35"/>
      <c r="H91" s="32">
        <v>46</v>
      </c>
      <c r="I91" s="33">
        <v>46</v>
      </c>
      <c r="J91" s="34">
        <f>SUM(H91:I91)</f>
        <v>92</v>
      </c>
      <c r="K91" s="33"/>
      <c r="L91" s="35"/>
      <c r="M91" s="32"/>
      <c r="N91" s="33"/>
      <c r="O91" s="34">
        <f>SUM(M91:N91)</f>
        <v>0</v>
      </c>
      <c r="P91" s="33"/>
      <c r="Q91" s="35"/>
      <c r="R91" s="46">
        <f>E91+J91+O91</f>
        <v>194</v>
      </c>
      <c r="S91" s="18"/>
      <c r="T91" s="6"/>
    </row>
    <row r="92" spans="1:20" ht="16" thickBot="1">
      <c r="A92" s="47" t="s">
        <v>49</v>
      </c>
      <c r="B92" s="63" t="s">
        <v>83</v>
      </c>
      <c r="C92" s="37" t="s">
        <v>63</v>
      </c>
      <c r="D92" s="38" t="s">
        <v>64</v>
      </c>
      <c r="E92" s="38" t="s">
        <v>47</v>
      </c>
      <c r="F92" s="38" t="s">
        <v>65</v>
      </c>
      <c r="G92" s="39">
        <f>SUM(E93:E96)</f>
        <v>348</v>
      </c>
      <c r="H92" s="37" t="s">
        <v>63</v>
      </c>
      <c r="I92" s="38" t="s">
        <v>64</v>
      </c>
      <c r="J92" s="38" t="s">
        <v>47</v>
      </c>
      <c r="K92" s="38" t="s">
        <v>66</v>
      </c>
      <c r="L92" s="39">
        <f>SUM(J93:J96)</f>
        <v>356</v>
      </c>
      <c r="M92" s="37" t="s">
        <v>63</v>
      </c>
      <c r="N92" s="38" t="s">
        <v>64</v>
      </c>
      <c r="O92" s="38" t="s">
        <v>47</v>
      </c>
      <c r="P92" s="38" t="s">
        <v>73</v>
      </c>
      <c r="Q92" s="39">
        <f>SUM(O93:O96)</f>
        <v>0</v>
      </c>
      <c r="R92" s="40" t="s">
        <v>47</v>
      </c>
      <c r="S92" s="26" t="s">
        <v>68</v>
      </c>
      <c r="T92" s="36">
        <f>G92+L92+Q92</f>
        <v>704</v>
      </c>
    </row>
    <row r="93" spans="1:20">
      <c r="A93" s="10" t="s">
        <v>69</v>
      </c>
      <c r="B93" s="57" t="str">
        <f>'Tee Sheet'!AF3</f>
        <v>TREVOR  MEYER</v>
      </c>
      <c r="C93" s="42">
        <v>45</v>
      </c>
      <c r="D93" s="42">
        <v>41</v>
      </c>
      <c r="E93" s="43">
        <f>SUM(C93:D93)</f>
        <v>86</v>
      </c>
      <c r="F93" s="43"/>
      <c r="G93" s="44"/>
      <c r="H93" s="41">
        <v>39</v>
      </c>
      <c r="I93" s="42">
        <v>44</v>
      </c>
      <c r="J93" s="43">
        <f>SUM(H93:I93)</f>
        <v>83</v>
      </c>
      <c r="K93" s="42"/>
      <c r="L93" s="44"/>
      <c r="M93" s="41"/>
      <c r="N93" s="42"/>
      <c r="O93" s="43">
        <f>SUM(M93:N93)</f>
        <v>0</v>
      </c>
      <c r="P93" s="42"/>
      <c r="Q93" s="44"/>
      <c r="R93" s="45">
        <f>E93+J93+O93</f>
        <v>169</v>
      </c>
      <c r="S93" s="18"/>
      <c r="T93" s="6"/>
    </row>
    <row r="94" spans="1:20">
      <c r="A94" s="48" t="s">
        <v>84</v>
      </c>
      <c r="B94" s="58" t="str">
        <f>'Tee Sheet'!AF4</f>
        <v>TONY   LOPRESTI</v>
      </c>
      <c r="C94" s="49">
        <v>46</v>
      </c>
      <c r="D94" s="49">
        <v>40</v>
      </c>
      <c r="E94" s="50">
        <f>SUM(C94:D94)</f>
        <v>86</v>
      </c>
      <c r="F94" s="50"/>
      <c r="G94" s="30"/>
      <c r="H94" s="28">
        <v>47</v>
      </c>
      <c r="I94" s="49">
        <v>49</v>
      </c>
      <c r="J94" s="50">
        <f>SUM(H94:I94)</f>
        <v>96</v>
      </c>
      <c r="K94" s="49"/>
      <c r="L94" s="30"/>
      <c r="M94" s="28"/>
      <c r="N94" s="49"/>
      <c r="O94" s="50">
        <f>SUM(M94:N94)</f>
        <v>0</v>
      </c>
      <c r="P94" s="49"/>
      <c r="Q94" s="30"/>
      <c r="R94" s="31">
        <f>E94+J94+O94</f>
        <v>182</v>
      </c>
      <c r="S94" s="18"/>
      <c r="T94" s="6"/>
    </row>
    <row r="95" spans="1:20">
      <c r="A95" s="11"/>
      <c r="B95" s="58" t="str">
        <f>'Tee Sheet'!AF5</f>
        <v>MICHAEL   ELLIOT</v>
      </c>
      <c r="C95" s="49">
        <v>42</v>
      </c>
      <c r="D95" s="49">
        <v>47</v>
      </c>
      <c r="E95" s="50">
        <f>SUM(C95:D95)</f>
        <v>89</v>
      </c>
      <c r="F95" s="50"/>
      <c r="G95" s="30"/>
      <c r="H95" s="28">
        <v>44</v>
      </c>
      <c r="I95" s="49">
        <v>47</v>
      </c>
      <c r="J95" s="50">
        <f>SUM(H95:I95)</f>
        <v>91</v>
      </c>
      <c r="K95" s="49"/>
      <c r="L95" s="30"/>
      <c r="M95" s="28"/>
      <c r="N95" s="49"/>
      <c r="O95" s="50">
        <f>SUM(M95:N95)</f>
        <v>0</v>
      </c>
      <c r="P95" s="49"/>
      <c r="Q95" s="30"/>
      <c r="R95" s="31">
        <f>E95+J95+O95</f>
        <v>180</v>
      </c>
      <c r="S95" s="18"/>
      <c r="T95" s="6"/>
    </row>
    <row r="96" spans="1:20" ht="16" thickBot="1">
      <c r="A96" s="12"/>
      <c r="B96" s="59" t="str">
        <f>'Tee Sheet'!AF6</f>
        <v>JOHN   WOJCIK</v>
      </c>
      <c r="C96" s="33">
        <v>42</v>
      </c>
      <c r="D96" s="33">
        <v>45</v>
      </c>
      <c r="E96" s="34">
        <f>SUM(C96:D96)</f>
        <v>87</v>
      </c>
      <c r="F96" s="34"/>
      <c r="G96" s="35"/>
      <c r="H96" s="32">
        <v>39</v>
      </c>
      <c r="I96" s="33">
        <v>47</v>
      </c>
      <c r="J96" s="34">
        <f>SUM(H96:I96)</f>
        <v>86</v>
      </c>
      <c r="K96" s="33"/>
      <c r="L96" s="35"/>
      <c r="M96" s="32"/>
      <c r="N96" s="33"/>
      <c r="O96" s="34">
        <f>SUM(M96:N96)</f>
        <v>0</v>
      </c>
      <c r="P96" s="33"/>
      <c r="Q96" s="35"/>
      <c r="R96" s="46">
        <f>E96+J96+O96</f>
        <v>173</v>
      </c>
      <c r="S96" s="18"/>
      <c r="T96" s="6"/>
    </row>
    <row r="97" spans="1:18" ht="16" thickBot="1">
      <c r="A97" s="47" t="s">
        <v>49</v>
      </c>
      <c r="B97" s="55" t="s">
        <v>16</v>
      </c>
      <c r="C97" s="37" t="s">
        <v>63</v>
      </c>
      <c r="D97" s="38" t="s">
        <v>64</v>
      </c>
      <c r="E97" s="38" t="s">
        <v>47</v>
      </c>
      <c r="F97" s="38" t="s">
        <v>65</v>
      </c>
      <c r="G97" s="39"/>
      <c r="H97" s="37" t="s">
        <v>63</v>
      </c>
      <c r="I97" s="38" t="s">
        <v>64</v>
      </c>
      <c r="J97" s="38" t="s">
        <v>47</v>
      </c>
      <c r="K97" s="38" t="s">
        <v>66</v>
      </c>
      <c r="L97" s="39"/>
      <c r="M97" s="37" t="s">
        <v>63</v>
      </c>
      <c r="N97" s="38" t="s">
        <v>64</v>
      </c>
      <c r="O97" s="38" t="s">
        <v>47</v>
      </c>
      <c r="P97" s="38" t="s">
        <v>73</v>
      </c>
      <c r="Q97" s="39"/>
      <c r="R97" s="40" t="s">
        <v>47</v>
      </c>
    </row>
    <row r="98" spans="1:18">
      <c r="A98" s="10" t="s">
        <v>69</v>
      </c>
      <c r="B98" s="60" t="str">
        <f>'Tee Sheet'!AF7</f>
        <v>DAVID  SANTIAGO</v>
      </c>
      <c r="C98" s="42">
        <v>49</v>
      </c>
      <c r="D98" s="42">
        <v>51</v>
      </c>
      <c r="E98" s="43">
        <f>SUM(C98:D98)</f>
        <v>100</v>
      </c>
      <c r="F98" s="43"/>
      <c r="G98" s="44"/>
      <c r="H98" s="41">
        <v>44</v>
      </c>
      <c r="I98" s="42">
        <v>50</v>
      </c>
      <c r="J98" s="43">
        <f>SUM(H98:I98)</f>
        <v>94</v>
      </c>
      <c r="K98" s="42"/>
      <c r="L98" s="44"/>
      <c r="M98" s="41"/>
      <c r="N98" s="42"/>
      <c r="O98" s="43">
        <f>SUM(M98:N98)</f>
        <v>0</v>
      </c>
      <c r="P98" s="42"/>
      <c r="Q98" s="44"/>
      <c r="R98" s="45">
        <f>E98+J98+O98</f>
        <v>194</v>
      </c>
    </row>
    <row r="99" spans="1:18">
      <c r="A99" s="48" t="s">
        <v>85</v>
      </c>
      <c r="B99" s="61" t="str">
        <f>'Tee Sheet'!AF8</f>
        <v>ETHAN  LAVACCARE</v>
      </c>
      <c r="C99" s="49">
        <v>56</v>
      </c>
      <c r="D99" s="49">
        <v>64</v>
      </c>
      <c r="E99" s="50">
        <f>SUM(C99:D99)</f>
        <v>120</v>
      </c>
      <c r="F99" s="50"/>
      <c r="G99" s="30"/>
      <c r="H99" s="28">
        <v>60</v>
      </c>
      <c r="I99" s="49">
        <v>55</v>
      </c>
      <c r="J99" s="50">
        <f>SUM(H99:I99)</f>
        <v>115</v>
      </c>
      <c r="K99" s="49"/>
      <c r="L99" s="30"/>
      <c r="M99" s="28"/>
      <c r="N99" s="49"/>
      <c r="O99" s="50">
        <f>SUM(M99:N99)</f>
        <v>0</v>
      </c>
      <c r="P99" s="49"/>
      <c r="Q99" s="30"/>
      <c r="R99" s="31">
        <f>E99+J99+O99</f>
        <v>235</v>
      </c>
    </row>
    <row r="100" spans="1:18" ht="16" thickBot="1">
      <c r="A100" s="11"/>
      <c r="B100" s="62" t="str">
        <f>'Tee Sheet'!AF9</f>
        <v>PATRICK  CRAMPTON</v>
      </c>
      <c r="C100" s="49">
        <v>51</v>
      </c>
      <c r="D100" s="49">
        <v>58</v>
      </c>
      <c r="E100" s="50">
        <f>SUM(C100:D100)</f>
        <v>109</v>
      </c>
      <c r="F100" s="50"/>
      <c r="G100" s="30"/>
      <c r="H100" s="28">
        <v>56</v>
      </c>
      <c r="I100" s="49">
        <v>60</v>
      </c>
      <c r="J100" s="50">
        <f>SUM(H100:I100)</f>
        <v>116</v>
      </c>
      <c r="K100" s="49"/>
      <c r="L100" s="30"/>
      <c r="M100" s="28"/>
      <c r="N100" s="49"/>
      <c r="O100" s="50">
        <f>SUM(M100:N100)</f>
        <v>0</v>
      </c>
      <c r="P100" s="49"/>
      <c r="Q100" s="30"/>
      <c r="R100" s="31">
        <f>E100+J100+O100</f>
        <v>225</v>
      </c>
    </row>
    <row r="101" spans="1:18" ht="16" thickBot="1">
      <c r="A101" s="47" t="s">
        <v>49</v>
      </c>
      <c r="B101" s="56" t="s">
        <v>86</v>
      </c>
      <c r="C101" s="37" t="s">
        <v>63</v>
      </c>
      <c r="D101" s="38" t="s">
        <v>64</v>
      </c>
      <c r="E101" s="38" t="s">
        <v>47</v>
      </c>
      <c r="F101" s="38" t="s">
        <v>65</v>
      </c>
      <c r="G101" s="39"/>
      <c r="H101" s="37" t="s">
        <v>63</v>
      </c>
      <c r="I101" s="38" t="s">
        <v>64</v>
      </c>
      <c r="J101" s="38" t="s">
        <v>47</v>
      </c>
      <c r="K101" s="38" t="s">
        <v>66</v>
      </c>
      <c r="L101" s="39"/>
      <c r="M101" s="37" t="s">
        <v>63</v>
      </c>
      <c r="N101" s="38" t="s">
        <v>64</v>
      </c>
      <c r="O101" s="38" t="s">
        <v>47</v>
      </c>
      <c r="P101" s="38" t="s">
        <v>73</v>
      </c>
      <c r="Q101" s="39"/>
      <c r="R101" s="40" t="s">
        <v>47</v>
      </c>
    </row>
    <row r="102" spans="1:18">
      <c r="A102" s="10" t="s">
        <v>69</v>
      </c>
      <c r="B102" s="60" t="str">
        <f>'Tee Sheet'!X8</f>
        <v>PAYTON  YEE</v>
      </c>
      <c r="C102" s="41">
        <v>40</v>
      </c>
      <c r="D102" s="42">
        <v>41</v>
      </c>
      <c r="E102" s="43">
        <f>SUM(C102:D102)</f>
        <v>81</v>
      </c>
      <c r="F102" s="43"/>
      <c r="G102" s="44"/>
      <c r="H102" s="41">
        <v>43</v>
      </c>
      <c r="I102" s="42">
        <v>43</v>
      </c>
      <c r="J102" s="43">
        <f>SUM(H102:I102)</f>
        <v>86</v>
      </c>
      <c r="K102" s="42"/>
      <c r="L102" s="44"/>
      <c r="M102" s="41"/>
      <c r="N102" s="42"/>
      <c r="O102" s="43">
        <f>SUM(M102:N102)</f>
        <v>0</v>
      </c>
      <c r="P102" s="42"/>
      <c r="Q102" s="44"/>
      <c r="R102" s="45">
        <f>E102+J102+O102</f>
        <v>167</v>
      </c>
    </row>
    <row r="103" spans="1:18">
      <c r="A103" s="48" t="s">
        <v>87</v>
      </c>
      <c r="B103" s="61" t="str">
        <f>'Tee Sheet'!X9</f>
        <v>BRENDEN  GILBERT</v>
      </c>
      <c r="C103" s="28">
        <v>43</v>
      </c>
      <c r="D103" s="49">
        <v>43</v>
      </c>
      <c r="E103" s="50">
        <f>SUM(C103:D103)</f>
        <v>86</v>
      </c>
      <c r="F103" s="50"/>
      <c r="G103" s="30"/>
      <c r="H103" s="28">
        <v>40</v>
      </c>
      <c r="I103" s="49">
        <v>45</v>
      </c>
      <c r="J103" s="50">
        <f>SUM(H103:I103)</f>
        <v>85</v>
      </c>
      <c r="K103" s="49"/>
      <c r="L103" s="30"/>
      <c r="M103" s="28"/>
      <c r="N103" s="49"/>
      <c r="O103" s="50">
        <f>SUM(M103:N103)</f>
        <v>0</v>
      </c>
      <c r="P103" s="49"/>
      <c r="Q103" s="30"/>
      <c r="R103" s="31">
        <f>E103+J103+O103</f>
        <v>171</v>
      </c>
    </row>
    <row r="104" spans="1:18" ht="16" thickBot="1">
      <c r="A104" s="11"/>
      <c r="B104" s="62" t="s">
        <v>177</v>
      </c>
      <c r="C104" s="28">
        <v>44</v>
      </c>
      <c r="D104" s="49">
        <v>43</v>
      </c>
      <c r="E104" s="50">
        <f>SUM(C104:D104)</f>
        <v>87</v>
      </c>
      <c r="F104" s="50"/>
      <c r="G104" s="30"/>
      <c r="H104" s="28">
        <v>45</v>
      </c>
      <c r="I104" s="49">
        <v>41</v>
      </c>
      <c r="J104" s="50">
        <f>SUM(H104:I104)</f>
        <v>86</v>
      </c>
      <c r="K104" s="49"/>
      <c r="L104" s="30"/>
      <c r="M104" s="28"/>
      <c r="N104" s="49"/>
      <c r="O104" s="50">
        <f>SUM(M104:N104)</f>
        <v>0</v>
      </c>
      <c r="P104" s="49"/>
      <c r="Q104" s="30"/>
      <c r="R104" s="31">
        <f>E104+J104+O104</f>
        <v>173</v>
      </c>
    </row>
    <row r="105" spans="1:18" ht="16" thickBot="1">
      <c r="A105" s="51" t="s">
        <v>49</v>
      </c>
      <c r="B105" s="55" t="s">
        <v>89</v>
      </c>
      <c r="C105" s="37" t="s">
        <v>63</v>
      </c>
      <c r="D105" s="38" t="s">
        <v>64</v>
      </c>
      <c r="E105" s="38" t="s">
        <v>47</v>
      </c>
      <c r="F105" s="38" t="s">
        <v>65</v>
      </c>
      <c r="G105" s="39"/>
      <c r="H105" s="37" t="s">
        <v>63</v>
      </c>
      <c r="I105" s="38" t="s">
        <v>64</v>
      </c>
      <c r="J105" s="38" t="s">
        <v>47</v>
      </c>
      <c r="K105" s="38" t="s">
        <v>66</v>
      </c>
      <c r="L105" s="39"/>
      <c r="M105" s="37" t="s">
        <v>63</v>
      </c>
      <c r="N105" s="38" t="s">
        <v>64</v>
      </c>
      <c r="O105" s="38" t="s">
        <v>47</v>
      </c>
      <c r="P105" s="38" t="s">
        <v>73</v>
      </c>
      <c r="Q105" s="39"/>
      <c r="R105" s="40" t="s">
        <v>47</v>
      </c>
    </row>
    <row r="106" spans="1:18">
      <c r="A106" s="10" t="s">
        <v>69</v>
      </c>
      <c r="B106" s="60" t="str">
        <f>'Tee Sheet'!AB8</f>
        <v>JUSTIN  GUZMAN</v>
      </c>
      <c r="C106" s="42">
        <v>45</v>
      </c>
      <c r="D106" s="42">
        <v>45</v>
      </c>
      <c r="E106" s="43">
        <f>SUM(C106:D106)</f>
        <v>90</v>
      </c>
      <c r="F106" s="43"/>
      <c r="G106" s="44"/>
      <c r="H106" s="41">
        <v>43</v>
      </c>
      <c r="I106" s="42">
        <v>44</v>
      </c>
      <c r="J106" s="43">
        <f>SUM(H106:I106)</f>
        <v>87</v>
      </c>
      <c r="K106" s="42"/>
      <c r="L106" s="44"/>
      <c r="M106" s="41"/>
      <c r="N106" s="42"/>
      <c r="O106" s="43">
        <f>SUM(M106:N106)</f>
        <v>0</v>
      </c>
      <c r="P106" s="42"/>
      <c r="Q106" s="44"/>
      <c r="R106" s="45">
        <f>E106+J106+O106</f>
        <v>177</v>
      </c>
    </row>
    <row r="107" spans="1:18" ht="16" thickBot="1">
      <c r="A107" s="52" t="s">
        <v>88</v>
      </c>
      <c r="B107" s="62" t="str">
        <f>'Tee Sheet'!AB9</f>
        <v>VICTOR  ALVAREZ</v>
      </c>
      <c r="C107" s="33">
        <v>47</v>
      </c>
      <c r="D107" s="33">
        <v>44</v>
      </c>
      <c r="E107" s="34">
        <f>SUM(C107:D107)</f>
        <v>91</v>
      </c>
      <c r="F107" s="34"/>
      <c r="G107" s="35"/>
      <c r="H107" s="32">
        <v>49</v>
      </c>
      <c r="I107" s="33">
        <v>49</v>
      </c>
      <c r="J107" s="34">
        <f>SUM(H107:I107)</f>
        <v>98</v>
      </c>
      <c r="K107" s="33"/>
      <c r="L107" s="35"/>
      <c r="M107" s="32"/>
      <c r="N107" s="33"/>
      <c r="O107" s="34">
        <f>SUM(M107:N107)</f>
        <v>0</v>
      </c>
      <c r="P107" s="33"/>
      <c r="Q107" s="35"/>
      <c r="R107" s="46">
        <f>E107+J107+O107</f>
        <v>189</v>
      </c>
    </row>
    <row r="108" spans="1:18">
      <c r="A108" s="11"/>
      <c r="B108" s="53"/>
      <c r="C108" s="49"/>
      <c r="D108" s="49"/>
      <c r="E108" s="50"/>
      <c r="F108" s="50"/>
      <c r="G108" s="53"/>
      <c r="H108" s="49"/>
      <c r="I108" s="49"/>
      <c r="J108" s="50"/>
      <c r="K108" s="49"/>
      <c r="L108" s="53"/>
      <c r="M108" s="49"/>
      <c r="N108" s="49"/>
      <c r="O108" s="50"/>
      <c r="P108" s="49"/>
      <c r="Q108" s="53"/>
      <c r="R108" s="50"/>
    </row>
    <row r="109" spans="1:18">
      <c r="B109" s="16"/>
      <c r="C109" s="13"/>
      <c r="D109" s="13"/>
      <c r="E109" s="13"/>
      <c r="F109" s="13"/>
      <c r="G109" s="16"/>
      <c r="H109" s="13"/>
      <c r="I109" s="13"/>
      <c r="J109" s="13"/>
      <c r="K109" s="13"/>
      <c r="L109" s="16"/>
      <c r="M109" s="13"/>
      <c r="N109" s="13"/>
      <c r="O109" s="13"/>
      <c r="P109" s="13"/>
      <c r="Q109" s="16"/>
      <c r="R109" s="13"/>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Tee Sheet</vt:lpstr>
      <vt:lpstr>SHotgun</vt:lpstr>
      <vt:lpstr>27 Holes</vt:lpstr>
      <vt:lpstr>Rules </vt:lpstr>
      <vt:lpstr>Scoring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CJ Wade</dc:creator>
  <cp:lastModifiedBy>Aaron Frey</cp:lastModifiedBy>
  <dcterms:created xsi:type="dcterms:W3CDTF">2021-09-09T17:51:54Z</dcterms:created>
  <dcterms:modified xsi:type="dcterms:W3CDTF">2021-10-09T01:49:16Z</dcterms:modified>
</cp:coreProperties>
</file>